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a.omelik\Desktop\"/>
    </mc:Choice>
  </mc:AlternateContent>
  <bookViews>
    <workbookView xWindow="0" yWindow="0" windowWidth="28800" windowHeight="14235" tabRatio="815" activeTab="1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23" r:id="rId10"/>
    <sheet name="Раздел 10" sheetId="24" r:id="rId11"/>
    <sheet name="Флак" sheetId="25" state="hidden" r:id="rId12"/>
    <sheet name="Spravochnik" sheetId="10" state="hidden" r:id="rId13"/>
    <sheet name="rezerv" sheetId="22" state="hidden" r:id="rId14"/>
  </sheets>
  <definedNames>
    <definedName name="Data_Adr">Флак!$J$2:$M$7</definedName>
    <definedName name="data_r_1">'Раздел 1'!$O$20:$P$26</definedName>
    <definedName name="data_r_10">'Раздел 10'!$O$20:$Q$24</definedName>
    <definedName name="data_r_2">'Раздел 2'!$O$20:$P$41</definedName>
    <definedName name="data_r_3">'Раздел 3'!$O$20:$P$36</definedName>
    <definedName name="data_r_4">'Раздел 4'!$O$20:$P$22</definedName>
    <definedName name="data_r_5">'Раздел 5'!$O$20:$AR$39</definedName>
    <definedName name="data_r_6">'Раздел 6'!$O$20:$P$86</definedName>
    <definedName name="data_r_7">'Раздел 7'!$O$20:$P$29</definedName>
    <definedName name="data_r_8">'Раздел 8'!$O$20:$Q$40</definedName>
    <definedName name="data_r_9">'Раздел 9'!$O$20:$P$22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10'!$P$29</definedName>
    <definedName name="R_2">'Раздел 10'!$S$29</definedName>
    <definedName name="R_3">'Раздел 10'!$P$32</definedName>
    <definedName name="R_4">'Раздел 10'!$S$32</definedName>
    <definedName name="razdel_01">'Раздел 1'!$P$20:$P$26</definedName>
    <definedName name="razdel_02">'Раздел 2'!$P$20:$P$41</definedName>
    <definedName name="razdel_03">'Раздел 3'!$P$20:$P$36</definedName>
    <definedName name="razdel_04">'Раздел 4'!$P$20:$P$22</definedName>
    <definedName name="razdel_05">'Раздел 5'!$P$20:$AR$39</definedName>
    <definedName name="razdel_06">'Раздел 6'!$P$20:$P$86</definedName>
    <definedName name="razdel_07">'Раздел 7'!$P$20:$P$29</definedName>
    <definedName name="razdel_08">'Раздел 8'!$P$20:$Q$40</definedName>
    <definedName name="razdel_09">'Раздел 9'!$P$20:$P$22</definedName>
    <definedName name="razdel_10">'Раздел 10'!$P$20:$Q$24</definedName>
    <definedName name="T_Check">Флак!$A$2:$H$343</definedName>
    <definedName name="Verificationcheck">Флак!$O$3:$P$4</definedName>
    <definedName name="Year">'Титульный лист'!$AO$21</definedName>
    <definedName name="_xlnm.Print_Titles" localSheetId="5">'Раздел 5'!$A:$O,'Раздел 5'!$17:$20</definedName>
  </definedNames>
  <calcPr calcId="152511" fullCalcOnLoad="1"/>
</workbook>
</file>

<file path=xl/calcChain.xml><?xml version="1.0" encoding="utf-8"?>
<calcChain xmlns="http://schemas.openxmlformats.org/spreadsheetml/2006/main">
  <c r="H310" i="25" l="1"/>
  <c r="H304" i="25"/>
  <c r="H24" i="25"/>
  <c r="H18" i="25"/>
  <c r="H22" i="25"/>
  <c r="H17" i="25"/>
  <c r="H4" i="25"/>
  <c r="H5" i="25"/>
  <c r="H6" i="25"/>
  <c r="H7" i="25"/>
  <c r="H8" i="25"/>
  <c r="H9" i="25"/>
  <c r="H10" i="25"/>
  <c r="H11" i="25"/>
  <c r="H13" i="25"/>
  <c r="H14" i="25"/>
  <c r="H15" i="25"/>
  <c r="H12" i="25" s="1"/>
  <c r="H16" i="25"/>
  <c r="H19" i="25"/>
  <c r="H20" i="25"/>
  <c r="H21" i="25"/>
  <c r="H23" i="25"/>
  <c r="H26" i="25"/>
  <c r="H27" i="25"/>
  <c r="H25" i="25" s="1"/>
  <c r="E25" i="25" s="1"/>
  <c r="H28" i="25"/>
  <c r="H30" i="25"/>
  <c r="H31" i="25"/>
  <c r="H32" i="25"/>
  <c r="H29" i="25" s="1"/>
  <c r="E29" i="25" s="1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0" i="25"/>
  <c r="H101" i="25"/>
  <c r="H102" i="25"/>
  <c r="H103" i="25"/>
  <c r="H104" i="25"/>
  <c r="H105" i="25"/>
  <c r="H106" i="25"/>
  <c r="H107" i="25"/>
  <c r="H108" i="25"/>
  <c r="H109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6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300" i="25"/>
  <c r="H301" i="25"/>
  <c r="H302" i="25"/>
  <c r="H303" i="25"/>
  <c r="H305" i="25"/>
  <c r="H306" i="25"/>
  <c r="H307" i="25"/>
  <c r="H308" i="25"/>
  <c r="H309" i="25"/>
  <c r="H311" i="25"/>
  <c r="H312" i="25"/>
  <c r="H299" i="25" s="1"/>
  <c r="E299" i="25" s="1"/>
  <c r="H313" i="25"/>
  <c r="H314" i="25"/>
  <c r="H315" i="25"/>
  <c r="H316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29" i="25"/>
  <c r="E329" i="25" s="1"/>
  <c r="H318" i="25"/>
  <c r="H317" i="25" s="1"/>
  <c r="E317" i="25" s="1"/>
  <c r="H319" i="25"/>
  <c r="H321" i="25"/>
  <c r="H320" i="25" s="1"/>
  <c r="E320" i="25" s="1"/>
  <c r="H322" i="25"/>
  <c r="H323" i="25"/>
  <c r="H324" i="25"/>
  <c r="H325" i="25"/>
  <c r="H326" i="25"/>
  <c r="H327" i="25"/>
  <c r="O4" i="25"/>
  <c r="A322" i="25"/>
  <c r="A323" i="25"/>
  <c r="A324" i="25"/>
  <c r="A325" i="25"/>
  <c r="A326" i="25"/>
  <c r="A327" i="25"/>
  <c r="A328" i="25"/>
  <c r="H328" i="25"/>
  <c r="A312" i="25"/>
  <c r="A313" i="25"/>
  <c r="A314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226" i="25"/>
  <c r="A227" i="25"/>
  <c r="A228" i="25"/>
  <c r="A229" i="25"/>
  <c r="A230" i="25"/>
  <c r="A231" i="25"/>
  <c r="A232" i="25"/>
  <c r="A233" i="25"/>
  <c r="A234" i="25"/>
  <c r="A235" i="25"/>
  <c r="A236" i="25"/>
  <c r="A237" i="25"/>
  <c r="A238" i="25"/>
  <c r="A239" i="25"/>
  <c r="A240" i="25"/>
  <c r="A241" i="25"/>
  <c r="A242" i="25"/>
  <c r="A243" i="25"/>
  <c r="A244" i="25"/>
  <c r="A245" i="25"/>
  <c r="A246" i="25"/>
  <c r="A247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21" i="25"/>
  <c r="A320" i="25"/>
  <c r="A319" i="25"/>
  <c r="A318" i="25"/>
  <c r="A317" i="25"/>
  <c r="A302" i="25"/>
  <c r="A303" i="25"/>
  <c r="A304" i="25"/>
  <c r="A305" i="25"/>
  <c r="A306" i="25"/>
  <c r="A307" i="25"/>
  <c r="A308" i="25"/>
  <c r="A309" i="25"/>
  <c r="A310" i="25"/>
  <c r="A311" i="25"/>
  <c r="A315" i="25"/>
  <c r="A316" i="25"/>
  <c r="A192" i="25"/>
  <c r="A15" i="25"/>
  <c r="A16" i="25"/>
  <c r="A17" i="25"/>
  <c r="A18" i="25"/>
  <c r="A19" i="25"/>
  <c r="A20" i="25"/>
  <c r="A21" i="25"/>
  <c r="A22" i="25"/>
  <c r="A23" i="25"/>
  <c r="A24" i="25"/>
  <c r="A330" i="25"/>
  <c r="A329" i="25"/>
  <c r="A301" i="25"/>
  <c r="A300" i="25"/>
  <c r="A299" i="25"/>
  <c r="A30" i="25"/>
  <c r="A29" i="25"/>
  <c r="A28" i="25"/>
  <c r="A27" i="25"/>
  <c r="A26" i="25"/>
  <c r="A25" i="25"/>
  <c r="A14" i="25"/>
  <c r="A13" i="25"/>
  <c r="A12" i="25"/>
  <c r="A11" i="25"/>
  <c r="A10" i="25"/>
  <c r="A9" i="25"/>
  <c r="A8" i="25"/>
  <c r="M7" i="25"/>
  <c r="A7" i="25"/>
  <c r="M6" i="25"/>
  <c r="A6" i="25"/>
  <c r="M5" i="25"/>
  <c r="A5" i="25"/>
  <c r="M4" i="25"/>
  <c r="A4" i="25"/>
  <c r="A3" i="25"/>
  <c r="E12" i="25" l="1"/>
  <c r="H3" i="25"/>
  <c r="E3" i="25" s="1"/>
</calcChain>
</file>

<file path=xl/comments1.xml><?xml version="1.0" encoding="utf-8"?>
<comments xmlns="http://schemas.openxmlformats.org/spreadsheetml/2006/main">
  <authors>
    <author>Alexander</author>
  </authors>
  <commentList>
    <comment ref="S32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<sst xmlns="http://schemas.openxmlformats.org/spreadsheetml/2006/main" count="644" uniqueCount="618">
  <si>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</si>
  <si>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</si>
  <si>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</si>
  <si>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</si>
  <si>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</si>
  <si>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>Расходы, осу-ществляемые за счет внебюдже-тных источников финансирования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</si>
  <si>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</si>
  <si>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</si>
  <si>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</si>
  <si>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</si>
  <si>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</si>
  <si>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</si>
  <si>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</si>
  <si>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</si>
  <si>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</si>
  <si>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</si>
  <si>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</si>
  <si>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</si>
  <si>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</si>
  <si>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</si>
  <si>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</si>
  <si>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</si>
  <si>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</si>
  <si>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</si>
  <si>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</si>
  <si>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 xml:space="preserve">информацию от имени юридического лица) </t>
  </si>
  <si>
    <t>численность воспитанников, не обучающихся в школе:
   из-за длительной болезни, подлежат выводу в специальные детские учреждения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</si>
  <si>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</si>
  <si>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</si>
  <si>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</si>
  <si>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</si>
  <si>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</si>
  <si>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</si>
  <si>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</si>
  <si>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</si>
  <si>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</si>
  <si>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</si>
  <si>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10 января</t>
  </si>
  <si>
    <t xml:space="preserve">   - органу исполнительной власти субъекта Российской Федерации, федеральному органу
     исполнительной власти, на которые возложены функции по управлению учреждениями для детей
     сирот и детей, оставшихся без попечения родителей (по принадлежности)</t>
  </si>
  <si>
    <t>Форма № 1-ОД</t>
  </si>
  <si>
    <t>СВЕДЕНИЯ ОБ УЧРЕЖДЕНИИ ДЛЯ ДЕТЕЙ-СИРОТ И ДЕТЕЙ, ОСТАВШИХСЯ БЕЗ ПОПЕЧЕНИЯ РОДИТЕЛЕЙ</t>
  </si>
  <si>
    <t>год</t>
  </si>
  <si>
    <t>за</t>
  </si>
  <si>
    <t>Средне-списочная численность работников (без внешних совместителей)</t>
  </si>
  <si>
    <t>Из общего числа воспитанников</t>
  </si>
  <si>
    <t>Численность детей с ограниченными возможностями здоровья  (чел)</t>
  </si>
  <si>
    <t>Справка</t>
  </si>
  <si>
    <t>Численность работников (физические лица)</t>
  </si>
  <si>
    <t>учителя-логопеды</t>
  </si>
  <si>
    <t>учителя-дефектологи</t>
  </si>
  <si>
    <t>педагогический персонал, работающий в специальных (коррекционных) классах для детей с ограниченными возможностями здоровья</t>
  </si>
  <si>
    <t>педагогический персонал, получающий надбавки за работу с детьми с ограниченными возможностями здоровья, обучающимися в обычных классах</t>
  </si>
  <si>
    <t>Код по ОКЕИ: человек - 792</t>
  </si>
  <si>
    <r>
      <t>Справка к разделу 5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18, 19) (чел)</t>
    </r>
  </si>
  <si>
    <t xml:space="preserve">      в том числе:
         врачи всех специальностей  (чел)</t>
  </si>
  <si>
    <t xml:space="preserve">         медицинские сестры  (чел)</t>
  </si>
  <si>
    <t>Раздел 1. Сведения об учреждении</t>
  </si>
  <si>
    <t>35 лет и старше</t>
  </si>
  <si>
    <t>20 лет и более</t>
  </si>
  <si>
    <r>
      <t xml:space="preserve">Раздел 5. Численность работников и внешних совместителей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 общего образования)</t>
    </r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</si>
  <si>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</si>
  <si>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</si>
  <si>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</si>
  <si>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</si>
  <si>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</si>
  <si>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</si>
  <si>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</si>
  <si>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</si>
  <si>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</si>
  <si>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</si>
  <si>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</si>
  <si>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</si>
  <si>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</si>
  <si>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</si>
  <si>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</si>
  <si>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</si>
  <si>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</si>
  <si>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</si>
  <si>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</si>
  <si>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</si>
  <si>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</si>
  <si>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</si>
  <si>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</si>
  <si>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</si>
  <si>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</si>
  <si>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</si>
  <si>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</si>
  <si>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r>
      <t xml:space="preserve">Раздел 6. Сведения о материально-технической базе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 общего образования)</t>
    </r>
  </si>
  <si>
    <t>Остаток внебюджетных средств на конец отчетного периода</t>
  </si>
  <si>
    <r>
      <t xml:space="preserve">Раздел 7. Сведения об источниках получения средств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
общего образования)</t>
    </r>
  </si>
  <si>
    <r>
      <t xml:space="preserve">Раздел 8. Расходы и поступление нефинансовых активов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 
общего образования)</t>
    </r>
  </si>
  <si>
    <t>Раздел 9. Сведения о детях-инвалидах
и детях с ограниченными возможностями здоровья</t>
  </si>
  <si>
    <t>Численность детей-инвалидов (чел)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</si>
  <si>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</si>
  <si>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>юридические лица - учреждения для детей-сирот и детей, оставшихся без попечения родителей (детские дома и школы-интернаты):</t>
  </si>
  <si>
    <t>Количество филиалов у учреждения</t>
  </si>
  <si>
    <t>Всего воспитанников (чел) (сумма строк 05-09)</t>
  </si>
  <si>
    <t xml:space="preserve">         из них (из стр.18)
            численность детей-сирот и детей, оставшихся без попечения родителей, состоящих на
            учете в качестве нуждающихся в жилом помещении</t>
  </si>
  <si>
    <t>Численность воспитанников, подлежащих выпуску в следующем за отчетным году</t>
  </si>
  <si>
    <t xml:space="preserve">   в том числе:
      в образовательные учреждения высшего профессионального образования</t>
  </si>
  <si>
    <t xml:space="preserve">      в образовательные учреждения среднего профессионального образования</t>
  </si>
  <si>
    <t xml:space="preserve">      в образовательные учреждения начального профессионального образования</t>
  </si>
  <si>
    <t>Выбыло (сумма строк 04 - 10, 12 - 14)</t>
  </si>
  <si>
    <t>Численность воспитанников, вывезенных летом в детские оздоровительные учреждения, пансионаты, загородные лагеря</t>
  </si>
  <si>
    <t>Численность воспитанников, оставленных на месте, но переведенных на каникулярный режим</t>
  </si>
  <si>
    <t xml:space="preserve">            тьюторы</t>
  </si>
  <si>
    <t xml:space="preserve">из общей численности работников (из гр.3) имеют стаж работы </t>
  </si>
  <si>
    <t>моложе 25 лет</t>
  </si>
  <si>
    <t>25 - 35 лет</t>
  </si>
  <si>
    <t>Фактически профинансировано</t>
  </si>
  <si>
    <t>из них (из гр. 29) пенси-онеров</t>
  </si>
  <si>
    <t>из них. 
(из гр. 30) женщины</t>
  </si>
  <si>
    <t xml:space="preserve">   из них женщины (чел)</t>
  </si>
  <si>
    <t>из них (из гр.18) педаго-гическое</t>
  </si>
  <si>
    <t>из них (из гр.16) педаго-гическое</t>
  </si>
  <si>
    <t>из общей численности работников (из гр.3) находятся в возрасте (число полных лет по состоянию на 01 января отчетного года)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</si>
  <si>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</si>
  <si>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</si>
  <si>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Расходы – всего (сумма строк 02, 11, 18, 19)</t>
  </si>
  <si>
    <t xml:space="preserve">         в приемную семью (из строки 10)</t>
  </si>
  <si>
    <t xml:space="preserve">      в специальные образовательные учреждения начального профессионального образования</t>
  </si>
  <si>
    <t>Имеет ли  учреждение на сайте нормативно закрепленный перечень сведений о своей деятельности(да,нет)</t>
  </si>
  <si>
    <t>ВОЗМОЖНО ПРЕДОСТАВЛЕНИЕ В ЭЛЕКТРОННОМ ВИДЕ</t>
  </si>
  <si>
    <t>Приказ Росстата:
Об утверждении формы
от  14.01.13 № 12
О внесении изменений
(при наличии)
от  __________ № ___
от  __________ № ___</t>
  </si>
  <si>
    <t>T_Check</t>
  </si>
  <si>
    <t>Data_Adr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</si>
  <si>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</si>
  <si>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</si>
  <si>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</si>
  <si>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</si>
  <si>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</si>
  <si>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</si>
  <si>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</si>
  <si>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</si>
  <si>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</si>
  <si>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Sorting</t>
  </si>
  <si>
    <t>Val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</si>
  <si>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</si>
  <si>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</si>
  <si>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</si>
  <si>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</si>
  <si>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</si>
  <si>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</si>
  <si>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</si>
  <si>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</si>
  <si>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</si>
  <si>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</si>
  <si>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</si>
  <si>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</si>
  <si>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</si>
  <si>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</si>
  <si>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</si>
  <si>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</si>
  <si>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</si>
  <si>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</si>
  <si>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</si>
  <si>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</si>
  <si>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10 графа 03 = сумма строк 05+06+07+08+09 графа 03</t>
  </si>
  <si>
    <t>Раздел 2 строка 10 графа 03 &gt;= строка 11 графа 03</t>
  </si>
  <si>
    <t>Раздел 2 строка 10 графа 03 &gt;= строка 12 графа 03</t>
  </si>
  <si>
    <t>Раздел 2 строка 10 графа 03 &gt;= строка 15 графа 03</t>
  </si>
  <si>
    <t>Раздел 2 строка 10 графа 03 &gt;= строка 16 графа 03</t>
  </si>
  <si>
    <t>Раздел 2 строка 10 графа 03 &gt;= строка 17 графа 03</t>
  </si>
  <si>
    <t>Раздел 2 строка 10 графа 03 &gt;= строка 21 графа 03</t>
  </si>
  <si>
    <t>Раздел 2 строка 12 графа 03 &gt;= строка 13 графа 03</t>
  </si>
  <si>
    <t>Раздел 2 строка 12 графа 03 &gt;= строка 14 графа 03</t>
  </si>
  <si>
    <t>Раздел 2 строка 17 графа 03 &gt;= строка 18 графа 03</t>
  </si>
  <si>
    <t>Раздел 2 строка 18 графа 03 &gt;= строка 19 графа 03</t>
  </si>
  <si>
    <t>Раздел 2 строка 19 графа 03 &gt;= строка 20 графа 03</t>
  </si>
  <si>
    <t>Раздел 3 строка 03 графа 03 = сумма строк 04+05+06+07+08+09+10+12+13+14 графа 03</t>
  </si>
  <si>
    <t>Раздел 3 строка 15 графа 03 &gt;= строка 16 графа 03</t>
  </si>
  <si>
    <t>Раздел 3 строка 10 графа 03 &gt;= строка 11 графа 03</t>
  </si>
  <si>
    <t>Раздел 2 строка 10 графа 03 &gt;= Раздел 4 строка 01 графа 03</t>
  </si>
  <si>
    <t>Раздел 2 строка 10 графа 03 &gt;= Раздел 4 строка 02 графа 03</t>
  </si>
  <si>
    <t>Раздел 2 строка 10 графа 03 = Раздел 3 строка 01+ строка 02 - строка 03 графа 03</t>
  </si>
  <si>
    <t>Раздел 2 строка 10 графа 03 &gt;= Раздел 9 строка 01 графа 03</t>
  </si>
  <si>
    <t>Раздел 2 строка 10 графа 03 &gt;= Раздел 9 строка 02 графа 03</t>
  </si>
  <si>
    <t>Раздел 5 строка 01 графа 03 &gt;= Справка строка 01 графа 03</t>
  </si>
  <si>
    <t>Раздел 5 строка 01 графа 03 &gt;= Справка строка 02 графа 03</t>
  </si>
  <si>
    <t>Раздел 5 строка 01 графа 14 &gt;= Справка строка 01 графа 04</t>
  </si>
  <si>
    <t>Раздел 5 строка 01 графа 14 &gt;= Справка строка 02 графа 04</t>
  </si>
  <si>
    <t>Раздел 5 строка 01 графа 03 &gt;= Справка строка 03 графа 03</t>
  </si>
  <si>
    <t>Раздел 5 строка 01 графа 03 &gt;= Справка строка 04 графа 03</t>
  </si>
  <si>
    <t>Раздел 5 строка 01 графа 14 &gt;= Справка строка 03 графа 04</t>
  </si>
  <si>
    <t>Раздел 5 строка 01 графа 14 &gt;= Справка строка 04 графа 04</t>
  </si>
  <si>
    <t>Раздел 7 разница строк (строка 03 - строка 09) графа 03 = Раздел 8 сумма строк 01+20 графа 04</t>
  </si>
  <si>
    <t>Раздел 5 строка 01 = сумма строк 02+07+14+15 по графе 03</t>
  </si>
  <si>
    <t>Раздел 5 строка 01 = сумма строк 02+07+14+15 по графе 04</t>
  </si>
  <si>
    <t>Раздел 5 строка 01 = сумма строк 02+07+14+15 по графе 05</t>
  </si>
  <si>
    <t>Раздел 5 строка 01 = сумма строк 02+07+14+15 по графе 06</t>
  </si>
  <si>
    <t>Раздел 5 строка 01 = сумма строк 02+07+14+15 по графе 07</t>
  </si>
  <si>
    <t>Раздел 5 строка 01 = сумма строк 02+07+14+15 по графе 08</t>
  </si>
  <si>
    <t>Раздел 5 строка 01 = сумма строк 02+07+14+15 по графе 09</t>
  </si>
  <si>
    <t>Раздел 5 строка 01 = сумма строк 02+07+14+15 по графе 10</t>
  </si>
  <si>
    <t>Раздел 5 строка 01 = сумма строк 02+07+14+15 по графе 11</t>
  </si>
  <si>
    <t>Раздел 5 строка 01 = сумма строк 02+07+14+15 по графе 12</t>
  </si>
  <si>
    <t>Раздел 5 строка 01 = сумма строк 02+07+14+15 по графе 13</t>
  </si>
  <si>
    <t>Раздел 5 строка 01 = сумма строк 02+07+14+15 по графе 14</t>
  </si>
  <si>
    <t>Раздел 5 строка 01 = сумма строк 02+07+14+15 по графе 15</t>
  </si>
  <si>
    <t>Раздел 5 строка 01 = сумма строк 02+07+14+15 по графе 16</t>
  </si>
  <si>
    <t>Раздел 5 строка 01 = сумма строк 02+07+14+15 по графе 17</t>
  </si>
  <si>
    <t>Раздел 5 строка 01 = сумма строк 02+07+14+15 по графе 18</t>
  </si>
  <si>
    <t>Раздел 5 строка 01 = сумма строк 02+07+14+15 по графе 19</t>
  </si>
  <si>
    <t>Раздел 5 строка 01 = сумма строк 02+07+14+15 по графе 20</t>
  </si>
  <si>
    <t>Раздел 5 строка 01 = сумма строк 02+07+14+15 по графе 21</t>
  </si>
  <si>
    <t>Раздел 5 строка 01 = сумма строк 02+07+14+15 по графе 22</t>
  </si>
  <si>
    <t>Раздел 5 строка 01 = сумма строк 02+07+14+15 по графе 23</t>
  </si>
  <si>
    <t>Раздел 5 строка 01 = сумма строк 02+07+14+15 по графе 24</t>
  </si>
  <si>
    <t>Раздел 5 строка 01 = сумма строк 02+07+14+15 по графе 25</t>
  </si>
  <si>
    <t>Раздел 5 строка 01 = сумма строк 02+07+14+15 по графе 26</t>
  </si>
  <si>
    <t>Раздел 5 строка 01 = сумма строк 02+07+14+15 по графе 27</t>
  </si>
  <si>
    <t>Раздел 5 строка 01 = сумма строк 02+07+14+15 по графе 28</t>
  </si>
  <si>
    <t>Раздел 5 строка 01 = сумма строк 02+07+14+15 по графе 29</t>
  </si>
  <si>
    <t>Раздел 5 строка 01 = сумма строк 02+07+14+15 по графе 30</t>
  </si>
  <si>
    <t>Раздел 5 строка 01 = сумма строк 02+07+14+15 по графе 31</t>
  </si>
  <si>
    <t>Раздел 5 строка 02 = сумма строк 03+04+05+06 по графе 03</t>
  </si>
  <si>
    <t>Раздел 5 строка 02 = сумма строк 03+04+05+06 по графе 04</t>
  </si>
  <si>
    <t>Раздел 5 строка 02 = сумма строк 03+04+05+06 по графе 05</t>
  </si>
  <si>
    <t>Раздел 5 строка 02 = сумма строк 03+04+05+06 по графе 06</t>
  </si>
  <si>
    <t>Раздел 5 строка 02 = сумма строк 03+04+05+06 по графе 07</t>
  </si>
  <si>
    <t>Раздел 5 строка 02 = сумма строк 03+04+05+06 по графе 08</t>
  </si>
  <si>
    <t>Раздел 5 строка 02 = сумма строк 03+04+05+06 по графе 09</t>
  </si>
  <si>
    <t>Раздел 5 строка 02 = сумма строк 03+04+05+06 по графе 10</t>
  </si>
  <si>
    <t>Раздел 5 строка 02 = сумма строк 03+04+05+06 по графе 11</t>
  </si>
  <si>
    <t>Раздел 5 строка 02 = сумма строк 03+04+05+06 по графе 12</t>
  </si>
  <si>
    <t>Раздел 5 строка 02 = сумма строк 03+04+05+06 по графе 13</t>
  </si>
  <si>
    <t>Раздел 5 строка 02 = сумма строк 03+04+05+06 по графе 14</t>
  </si>
  <si>
    <t>Раздел 5 строка 02 = сумма строк 03+04+05+06 по графе 15</t>
  </si>
  <si>
    <t>Раздел 5 строка 02 = сумма строк 03+04+05+06 по графе 16</t>
  </si>
  <si>
    <t>Раздел 5 строка 02 = сумма строк 03+04+05+06 по графе 17</t>
  </si>
  <si>
    <t>Раздел 5 строка 02 = сумма строк 03+04+05+06 по графе 18</t>
  </si>
  <si>
    <t>Раздел 5 строка 02 = сумма строк 03+04+05+06 по графе 19</t>
  </si>
  <si>
    <t>Раздел 5 строка 02 = сумма строк 03+04+05+06 по графе 20</t>
  </si>
  <si>
    <t>Раздел 5 строка 02 = сумма строк 03+04+05+06 по графе 21</t>
  </si>
  <si>
    <t>Раздел 5 строка 02 = сумма строк 03+04+05+06 по графе 22</t>
  </si>
  <si>
    <t>Раздел 5 строка 02 = сумма строк 03+04+05+06 по графе 23</t>
  </si>
  <si>
    <t>Раздел 5 строка 02 = сумма строк 03+04+05+06 по графе 24</t>
  </si>
  <si>
    <t>Раздел 5 строка 02 = сумма строк 03+04+05+06 по графе 25</t>
  </si>
  <si>
    <t>Раздел 5 строка 02 = сумма строк 03+04+05+06 по графе 26</t>
  </si>
  <si>
    <t>Раздел 5 строка 02 = сумма строк 03+04+05+06 по графе 27</t>
  </si>
  <si>
    <t>Раздел 5 строка 02 = сумма строк 03+04+05+06 по графе 28</t>
  </si>
  <si>
    <t>Раздел 5 строка 02 = сумма строк 03+04+05+06 по графе 29</t>
  </si>
  <si>
    <t>Раздел 5 строка 02 = сумма строк 03+04+05+06 по графе 30</t>
  </si>
  <si>
    <t>Раздел 5 строка 02 = сумма строк 03+04+05+06 по графе 31</t>
  </si>
  <si>
    <t>Раздел 5 строка 07 = сумма строк 08+09+10+11+12+13 по графе 03</t>
  </si>
  <si>
    <t>Раздел 5 строка 07 = сумма строк 08+09+10+11+12+13 по графе 04</t>
  </si>
  <si>
    <t>Раздел 5 строка 07 = сумма строк 08+09+10+11+12+13 по графе 05</t>
  </si>
  <si>
    <t>Раздел 5 строка 07 = сумма строк 08+09+10+11+12+13 по графе 06</t>
  </si>
  <si>
    <t>Раздел 5 строка 07 = сумма строк 08+09+10+11+12+13 по графе 07</t>
  </si>
  <si>
    <t>Раздел 5 строка 07 = сумма строк 08+09+10+11+12+13 по графе 08</t>
  </si>
  <si>
    <t>Раздел 5 строка 07 = сумма строк 08+09+10+11+12+13 по графе 09</t>
  </si>
  <si>
    <t>Раздел 5 строка 07 = сумма строк 08+09+10+11+12+13 по графе 10</t>
  </si>
  <si>
    <t>Раздел 5 строка 07 = сумма строк 08+09+10+11+12+13 по графе 11</t>
  </si>
  <si>
    <t>Раздел 5 строка 07 = сумма строк 08+09+10+11+12+13 по графе 12</t>
  </si>
  <si>
    <t>Раздел 5 строка 07 = сумма строк 08+09+10+11+12+13 по графе 13</t>
  </si>
  <si>
    <t>Раздел 5 строка 07 = сумма строк 08+09+10+11+12+13 по графе 14</t>
  </si>
  <si>
    <t>Раздел 5 строка 07 = сумма строк 08+09+10+11+12+13 по графе 15</t>
  </si>
  <si>
    <t>Раздел 5 строка 07 = сумма строк 08+09+10+11+12+13 по графе 16</t>
  </si>
  <si>
    <t>Раздел 5 строка 07 = сумма строк 08+09+10+11+12+13 по графе 17</t>
  </si>
  <si>
    <t>Раздел 5 строка 07 = сумма строк 08+09+10+11+12+13 по графе 18</t>
  </si>
  <si>
    <t>Раздел 5 строка 07 = сумма строк 08+09+10+11+12+13 по графе 19</t>
  </si>
  <si>
    <t>Раздел 5 строка 07 = сумма строк 08+09+10+11+12+13 по графе 20</t>
  </si>
  <si>
    <t>Раздел 5 строка 07 = сумма строк 08+09+10+11+12+13 по графе 21</t>
  </si>
  <si>
    <t>Раздел 5 строка 07 = сумма строк 08+09+10+11+12+13 по графе 22</t>
  </si>
  <si>
    <t>Раздел 5 строка 07 = сумма строк 08+09+10+11+12+13 по графе 23</t>
  </si>
  <si>
    <t>Раздел 5 строка 07 = сумма строк 08+09+10+11+12+13 по графе 24</t>
  </si>
  <si>
    <t>Раздел 5 строка 07 = сумма строк 08+09+10+11+12+13 по графе 25</t>
  </si>
  <si>
    <t>Раздел 5 строка 07 = сумма строк 08+09+10+11+12+13 по графе 26</t>
  </si>
  <si>
    <t>Раздел 5 строка 07 = сумма строк 08+09+10+11+12+13 по графе 27</t>
  </si>
  <si>
    <t>Раздел 5 строка 07 = сумма строк 08+09+10+11+12+13 по графе 28</t>
  </si>
  <si>
    <t>Раздел 5 строка 07 = сумма строк 08+09+10+11+12+13 по графе 29</t>
  </si>
  <si>
    <t>Раздел 5 строка 07 = сумма строк 08+09+10+11+12+13 по графе 30</t>
  </si>
  <si>
    <t>Раздел 5 строка 07 = сумма строк 08+09+10+11+12+13 по графе 31</t>
  </si>
  <si>
    <t>Раздел 5 графа 03 = сумма граф 07+08 по строке 01</t>
  </si>
  <si>
    <t>Раздел 5 графа 03 = сумма граф 07+08 по строке 02</t>
  </si>
  <si>
    <t>Раздел 5 графа 03 = сумма граф 07+08 по строке 03</t>
  </si>
  <si>
    <t>Раздел 5 графа 03 = сумма граф 07+08 по строке 04</t>
  </si>
  <si>
    <t>Раздел 5 графа 03 = сумма граф 07+08 по строке 05</t>
  </si>
  <si>
    <t>Раздел 5 графа 03 = сумма граф 07+08 по строке 06</t>
  </si>
  <si>
    <t>Раздел 5 графа 03 = сумма граф 07+08 по строке 07</t>
  </si>
  <si>
    <t>Раздел 5 графа 03 = сумма граф 07+08 по строке 08</t>
  </si>
  <si>
    <t>Раздел 5 графа 03 = сумма граф 07+08 по строке 09</t>
  </si>
  <si>
    <t>Раздел 5 графа 03 = сумма граф 07+08 по строке 10</t>
  </si>
  <si>
    <t>Раздел 5 графа 03 = сумма граф 07+08 по строке 11</t>
  </si>
  <si>
    <t>Раздел 5 графа 03 = сумма граф 07+08 по строке 12</t>
  </si>
  <si>
    <t>Раздел 5 графа 03 = сумма граф 07+08 по строке 13</t>
  </si>
  <si>
    <t>Раздел 5 графа 03 = сумма граф 07+08 по строке 14</t>
  </si>
  <si>
    <t>Раздел 5 графа 03 = сумма граф 07+08 по строке 15</t>
  </si>
  <si>
    <t>Раздел 5 графа 03 = сумма граф 10+11+12+13 по строке 01</t>
  </si>
  <si>
    <t>Раздел 5 графа 03 = сумма граф 10+11+12+13 по строке 02</t>
  </si>
  <si>
    <t>Раздел 5 графа 03 = сумма граф 10+11+12+13 по строке 03</t>
  </si>
  <si>
    <t>Раздел 5 графа 03 = сумма граф 10+11+12+13 по строке 04</t>
  </si>
  <si>
    <t>Раздел 5 графа 03 = сумма граф 10+11+12+13 по строке 05</t>
  </si>
  <si>
    <t>Раздел 5 графа 03 = сумма граф 10+11+12+13 по строке 06</t>
  </si>
  <si>
    <t>Раздел 5 графа 03 = сумма граф 10+11+12+13 по строке 07</t>
  </si>
  <si>
    <t>Раздел 5 графа 03 = сумма граф 10+11+12+13 по строке 08</t>
  </si>
  <si>
    <t>Раздел 5 графа 03 = сумма граф 10+11+12+13 по строке 09</t>
  </si>
  <si>
    <t>Раздел 5 графа 03 = сумма граф 10+11+12+13 по строке 10</t>
  </si>
  <si>
    <t>Раздел 5 графа 03 = сумма граф 10+11+12+13 по строке 11</t>
  </si>
  <si>
    <t>Раздел 5 графа 03 = сумма граф 10+11+12+13 по строке 12</t>
  </si>
  <si>
    <t>Раздел 5 графа 03 = сумма граф 10+11+12+13 по строке 13</t>
  </si>
  <si>
    <t>Раздел 5 графа 03 = сумма граф 10+11+12+13 по строке 14</t>
  </si>
  <si>
    <t>Раздел 5 графа 03 = сумма граф 10+11+12+13 по строке 15</t>
  </si>
  <si>
    <t>Раздел 5 графа 03 = сумма граф 22+23+24+25+26 по строке 01</t>
  </si>
  <si>
    <t>Раздел 5 графа 03 = сумма граф 22+23+24+25+26 по строке 02</t>
  </si>
  <si>
    <t>Раздел 5 графа 03 = сумма граф 22+23+24+25+26 по строке 03</t>
  </si>
  <si>
    <t>Раздел 5 графа 03 = сумма граф 22+23+24+25+26 по строке 04</t>
  </si>
  <si>
    <t>Раздел 5 графа 03 = сумма граф 22+23+24+25+26 по строке 05</t>
  </si>
  <si>
    <t>Раздел 5 графа 03 = сумма граф 22+23+24+25+26 по строке 06</t>
  </si>
  <si>
    <t>Раздел 5 графа 03 = сумма граф 22+23+24+25+26 по строке 07</t>
  </si>
  <si>
    <t>Раздел 5 графа 03 = сумма граф 22+23+24+25+26 по строке 08</t>
  </si>
  <si>
    <t>Раздел 5 графа 03 = сумма граф 22+23+24+25+26 по строке 09</t>
  </si>
  <si>
    <t>Раздел 5 графа 03 = сумма граф 22+23+24+25+26 по строке 10</t>
  </si>
  <si>
    <t>Раздел 5 графа 03 = сумма граф 22+23+24+25+26 по строке 11</t>
  </si>
  <si>
    <t>Раздел 5 графа 03 = сумма граф 22+23+24+25+26 по строке 12</t>
  </si>
  <si>
    <t>Раздел 5 графа 03 = сумма граф 22+23+24+25+26 по строке 13</t>
  </si>
  <si>
    <t>Раздел 5 графа 03 = сумма граф 22+23+24+25+26 по строке 14</t>
  </si>
  <si>
    <t>Раздел 5 графа 03 = сумма граф 22+23+24+25+26 по строке 15</t>
  </si>
  <si>
    <t>Раздел 5 графа 03 = сумма граф 27+28+29 по строке 01</t>
  </si>
  <si>
    <t>Раздел 5 графа 03 = сумма граф 27+28+29 по строке 02</t>
  </si>
  <si>
    <t>Раздел 5 графа 03 = сумма граф 27+28+29 по строке 03</t>
  </si>
  <si>
    <t>Раздел 5 графа 03 = сумма граф 27+28+29 по строке 04</t>
  </si>
  <si>
    <t>Раздел 5 графа 03 = сумма граф 27+28+29 по строке 05</t>
  </si>
  <si>
    <t>Раздел 5 графа 03 = сумма граф 27+28+29 по строке 06</t>
  </si>
  <si>
    <t>Раздел 5 графа 03 = сумма граф 27+28+29 по строке 07</t>
  </si>
  <si>
    <t>Раздел 5 графа 03 = сумма граф 27+28+29 по строке 08</t>
  </si>
  <si>
    <t>Раздел 5 графа 03 = сумма граф 27+28+29 по строке 09</t>
  </si>
  <si>
    <t>Раздел 5 графа 03 = сумма граф 27+28+29 по строке 10</t>
  </si>
  <si>
    <t>Раздел 5 графа 03 = сумма граф 27+28+29 по строке 11</t>
  </si>
  <si>
    <t>Раздел 5 графа 03 = сумма граф 27+28+29 по строке 12</t>
  </si>
  <si>
    <t>Раздел 5 графа 03 = сумма граф 27+28+29 по строке 13</t>
  </si>
  <si>
    <t>Раздел 5 графа 03 = сумма граф 27+28+29 по строке 14</t>
  </si>
  <si>
    <t>Раздел 5 графа 03 = сумма граф 27+28+29 по строке 15</t>
  </si>
  <si>
    <t>Раздел 5 графа 03 &gt;= сумма граф 16+18+20+21 по строке 01</t>
  </si>
  <si>
    <t>Раздел 5 графа 03 &gt;= сумма граф 16+18+20+21 по строке 02</t>
  </si>
  <si>
    <t>Раздел 5 графа 03 &gt;= сумма граф 16+18+20+21 по строке 04</t>
  </si>
  <si>
    <t>Раздел 5 графа 03 &gt;= сумма граф 16+18+20+21 по строке 06</t>
  </si>
  <si>
    <t>Раздел 5 графа 03 &gt;= сумма граф 16+18+20+21 по строке 07</t>
  </si>
  <si>
    <t>Раздел 5 графа 03 &gt;= сумма граф 16+18+20+21 по строке 08</t>
  </si>
  <si>
    <t>Раздел 5 графа 03 &gt;= сумма граф 16+18+20+21 по строке 09</t>
  </si>
  <si>
    <t>Раздел 5 графа 03 &gt;= сумма граф 16+18+20+21 по строке 10</t>
  </si>
  <si>
    <t>Раздел 5 графа 03 &gt;= сумма граф 16+18+20+21 по строке 11</t>
  </si>
  <si>
    <t>Раздел 5 графа 03 &gt;= сумма граф 16+18+20+21 по строке 12</t>
  </si>
  <si>
    <t>Раздел 5 графа 03 &gt;= сумма граф 16+18+20+21 по строке 13</t>
  </si>
  <si>
    <t>Раздел 5 графа 03 &gt;= сумма граф 16+18+20+21 по строке 14</t>
  </si>
  <si>
    <t>Раздел 5 графа 03 &gt;= сумма граф 16+18+20+21 по строке 15</t>
  </si>
  <si>
    <t>Раздел 5 графа 03 строка 03 = сумма граф 16+18 строка 03</t>
  </si>
  <si>
    <t>Раздел 5 графа 03 строка 05 = сумма граф 16+18+20+21 строка 05</t>
  </si>
  <si>
    <t>Раздел 5 графа 03 &gt;= графа 06 по строке 01</t>
  </si>
  <si>
    <t>Раздел 5 графа 03 &gt;= графа 06 по строке 02</t>
  </si>
  <si>
    <t>Раздел 5 графа 03 &gt;= графа 06 по строке 03</t>
  </si>
  <si>
    <t>Раздел 5 графа 03 &gt;= графа 06 по строке 04</t>
  </si>
  <si>
    <t>Раздел 5 графа 03 &gt;= графа 06 по строке 05</t>
  </si>
  <si>
    <t>Раздел 5 графа 03 &gt;= графа 06 по строке 06</t>
  </si>
  <si>
    <t>Раздел 5 графа 03 &gt;= графа 06 по строке 07</t>
  </si>
  <si>
    <t>Раздел 5 графа 03 &gt;= графа 06 по строке 08</t>
  </si>
  <si>
    <t>Раздел 5 графа 03 &gt;= графа 06 по строке 09</t>
  </si>
  <si>
    <t>Раздел 5 графа 03 &gt;= графа 06 по строке 10</t>
  </si>
  <si>
    <t>Раздел 5 графа 03 &gt;= графа 06 по строке 11</t>
  </si>
  <si>
    <t>Раздел 5 графа 03 &gt;= графа 06 по строке 12</t>
  </si>
  <si>
    <t>Раздел 5 графа 03 &gt;= графа 06 по строке 13</t>
  </si>
  <si>
    <t>Раздел 5 графа 03 &gt;= графа 06 по строке 14</t>
  </si>
  <si>
    <t>Раздел 5 графа 03 &gt;= графа 06 по строке 15</t>
  </si>
  <si>
    <t>Раздел 5 графа 03 &gt;= графа 09 по строке 01</t>
  </si>
  <si>
    <t>Раздел 5 графа 03 &gt;= графа 09 по строке 02</t>
  </si>
  <si>
    <t>Раздел 5 графа 03 &gt;= графа 09 по строке 03</t>
  </si>
  <si>
    <t>Раздел 5 графа 03 &gt;= графа 09 по строке 04</t>
  </si>
  <si>
    <t>Раздел 5 графа 03 &gt;= графа 09 по строке 05</t>
  </si>
  <si>
    <t>Раздел 5 графа 03 &gt;= графа 09 по строке 06</t>
  </si>
  <si>
    <t>Раздел 5 графа 03 &gt;= графа 09 по строке 07</t>
  </si>
  <si>
    <t>Раздел 5 графа 03 &gt;= графа 09 по строке 08</t>
  </si>
  <si>
    <t>Раздел 5 графа 03 &gt;= графа 09 по строке 09</t>
  </si>
  <si>
    <t>Раздел 5 графа 03 &gt;= графа 09 по строке 10</t>
  </si>
  <si>
    <t>Раздел 5 графа 03 &gt;= графа 09 по строке 11</t>
  </si>
  <si>
    <t>Раздел 5 графа 03 &gt;= графа 09 по строке 12</t>
  </si>
  <si>
    <t>Раздел 5 графа 03 &gt;= графа 09 по строке 13</t>
  </si>
  <si>
    <t>Раздел 5 графа 03 &gt;= графа 09 по строке 14</t>
  </si>
  <si>
    <t>Раздел 5 графа 03 &gt;= графа 09 по строке 15</t>
  </si>
  <si>
    <t>Раздел 5 графа 14 &gt;= графа 15 по строке 01</t>
  </si>
  <si>
    <t>Раздел 5 графа 14 &gt;= графа 15 по строке 02</t>
  </si>
  <si>
    <t>Раздел 5 графа 14 &gt;= графа 15 по строке 03</t>
  </si>
  <si>
    <t>Раздел 5 графа 14 &gt;= графа 15 по строке 04</t>
  </si>
  <si>
    <t>Раздел 5 графа 14 &gt;= графа 15 по строке 05</t>
  </si>
  <si>
    <t>Раздел 5 графа 14 &gt;= графа 15 по строке 06</t>
  </si>
  <si>
    <t>Раздел 5 графа 14 &gt;= графа 15 по строке 07</t>
  </si>
  <si>
    <t>Раздел 5 графа 14 &gt;= графа 15 по строке 08</t>
  </si>
  <si>
    <t>Раздел 5 графа 14 &gt;= графа 15 по строке 09</t>
  </si>
  <si>
    <t>Раздел 5 графа 14 &gt;= графа 15 по строке 10</t>
  </si>
  <si>
    <t>Раздел 5 графа 14 &gt;= графа 15 по строке 11</t>
  </si>
  <si>
    <t>Раздел 5 графа 14 &gt;= графа 15 по строке 12</t>
  </si>
  <si>
    <t>Раздел 5 графа 14 &gt;= графа 15 по строке 13</t>
  </si>
  <si>
    <t>Раздел 5 графа 14 &gt;= графа 15 по строке 14</t>
  </si>
  <si>
    <t>Раздел 5 графа 14 &gt;= графа 15 по строке 15</t>
  </si>
  <si>
    <t>Раздел 5 графа 16 &gt;= графа 17 по строке 01</t>
  </si>
  <si>
    <t>Раздел 5 графа 16 &gt;= графа 17 по строке 02</t>
  </si>
  <si>
    <t>Раздел 5 графа 16 &gt;= графа 17 по строке 03</t>
  </si>
  <si>
    <t>Раздел 5 графа 16 &gt;= графа 17 по строке 04</t>
  </si>
  <si>
    <t>Раздел 5 графа 16 &gt;= графа 17 по строке 05</t>
  </si>
  <si>
    <t>Раздел 5 графа 16 &gt;= графа 17 по строке 06</t>
  </si>
  <si>
    <t>Раздел 5 графа 16 &gt;= графа 17 по строке 07</t>
  </si>
  <si>
    <t>Раздел 5 графа 16 &gt;= графа 17 по строке 08</t>
  </si>
  <si>
    <t>Раздел 5 графа 16 &gt;= графа 17 по строке 09</t>
  </si>
  <si>
    <t>Раздел 5 графа 16 &gt;= графа 17 по строке 10</t>
  </si>
  <si>
    <t>Раздел 5 графа 16 &gt;= графа 17 по строке 11</t>
  </si>
  <si>
    <t>Раздел 5 графа 16 &gt;= графа 17 по строке 12</t>
  </si>
  <si>
    <t>Раздел 5 графа 16 &gt;= графа 17 по строке 13</t>
  </si>
  <si>
    <t>Раздел 5 графа 16 &gt;= графа 17 по строке 14</t>
  </si>
  <si>
    <t>Раздел 5 графа 16 &gt;= графа 17 по строке 15</t>
  </si>
  <si>
    <t>Раздел 5 графа 18 &gt;= графа 19 по строке 01</t>
  </si>
  <si>
    <t>Раздел 5 графа 18 &gt;= графа 19 по строке 02</t>
  </si>
  <si>
    <t>Раздел 5 графа 18 &gt;= графа 19 по строке 03</t>
  </si>
  <si>
    <t>Раздел 5 графа 18 &gt;= графа 19 по строке 04</t>
  </si>
  <si>
    <t>Раздел 5 графа 18 &gt;= графа 19 по строке 05</t>
  </si>
  <si>
    <t>Раздел 5 графа 18 &gt;= графа 19 по строке 06</t>
  </si>
  <si>
    <t>Раздел 5 графа 18 &gt;= графа 19 по строке 07</t>
  </si>
  <si>
    <t>Раздел 5 графа 18 &gt;= графа 19 по строке 08</t>
  </si>
  <si>
    <t>Раздел 5 графа 18 &gt;= графа 19 по строке 09</t>
  </si>
  <si>
    <t>Раздел 5 графа 18 &gt;= графа 19 по строке 10</t>
  </si>
  <si>
    <t>Раздел 5 графа 18 &gt;= графа 19 по строке 11</t>
  </si>
  <si>
    <t>Раздел 5 графа 18 &gt;= графа 19 по строке 12</t>
  </si>
  <si>
    <t>Раздел 5 графа 18 &gt;= графа 19 по строке 13</t>
  </si>
  <si>
    <t>Раздел 5 графа 18 &gt;= графа 19 по строке 14</t>
  </si>
  <si>
    <t>Раздел 5 графа 18 &gt;= графа 19 по строке 15</t>
  </si>
  <si>
    <t>Раздел 5 графа 29 &gt;= графа 30 по строке 01</t>
  </si>
  <si>
    <t>Раздел 5 графа 29 &gt;= графа 30 по строке 02</t>
  </si>
  <si>
    <t>Раздел 5 графа 29 &gt;= графа 30 по строке 03</t>
  </si>
  <si>
    <t>Раздел 5 графа 29 &gt;= графа 30 по строке 04</t>
  </si>
  <si>
    <t>Раздел 5 графа 29 &gt;= графа 30 по строке 05</t>
  </si>
  <si>
    <t>Раздел 5 графа 29 &gt;= графа 30 по строке 06</t>
  </si>
  <si>
    <t>Раздел 5 графа 29 &gt;= графа 30 по строке 07</t>
  </si>
  <si>
    <t>Раздел 5 графа 29 &gt;= графа 30 по строке 08</t>
  </si>
  <si>
    <t>Раздел 5 графа 29 &gt;= графа 30 по строке 09</t>
  </si>
  <si>
    <t>Раздел 5 графа 29 &gt;= графа 30 по строке 10</t>
  </si>
  <si>
    <t>Раздел 5 графа 29 &gt;= графа 30 по строке 11</t>
  </si>
  <si>
    <t>Раздел 5 графа 29 &gt;= графа 30 по строке 12</t>
  </si>
  <si>
    <t>Раздел 5 графа 29 &gt;= графа 30 по строке 13</t>
  </si>
  <si>
    <t>Раздел 5 графа 29 &gt;= графа 30 по строке 14</t>
  </si>
  <si>
    <t>Раздел 5 графа 29 &gt;= графа 30 по строке 15</t>
  </si>
  <si>
    <t>Раздел 5 графа 30 &gt;= графа 31 по строке 01</t>
  </si>
  <si>
    <t>Раздел 5 графа 30 &gt;= графа 31 по строке 02</t>
  </si>
  <si>
    <t>Раздел 5 графа 30 &gt;= графа 31 по строке 03</t>
  </si>
  <si>
    <t>Раздел 5 графа 30 &gt;= графа 31 по строке 04</t>
  </si>
  <si>
    <t>Раздел 5 графа 30 &gt;= графа 31 по строке 05</t>
  </si>
  <si>
    <t>Раздел 5 графа 30 &gt;= графа 31 по строке 06</t>
  </si>
  <si>
    <t>Раздел 5 графа 30 &gt;= графа 31 по строке 07</t>
  </si>
  <si>
    <t>Раздел 5 графа 30 &gt;= графа 31 по строке 08</t>
  </si>
  <si>
    <t>Раздел 5 графа 30 &gt;= графа 31 по строке 09</t>
  </si>
  <si>
    <t>Раздел 5 графа 30 &gt;= графа 31 по строке 10</t>
  </si>
  <si>
    <t>Раздел 5 графа 30 &gt;= графа 31 по строке 11</t>
  </si>
  <si>
    <t>Раздел 5 графа 30 &gt;= графа 31 по строке 12</t>
  </si>
  <si>
    <t>Раздел 5 графа 30 &gt;= графа 31 по строке 13</t>
  </si>
  <si>
    <t>Раздел 5 графа 30 &gt;= графа 31 по строке 14</t>
  </si>
  <si>
    <t>Раздел 5 графа 30 &gt;= графа 31 по строке 15</t>
  </si>
  <si>
    <t>Раздел 5 строка 16 графа 03 = сумма строк 18+19 графа 03</t>
  </si>
  <si>
    <t>Раздел 5 строка 16 графа 03 &gt;= строка 17 графа 03</t>
  </si>
  <si>
    <t>Раздел 6 строка 16 графа 03 &gt;= строка 17 графа 03</t>
  </si>
  <si>
    <t>Раздел 6 строка 18 графа 03 &gt;= строка 19 графа 03</t>
  </si>
  <si>
    <t>Раздел 6 строка 20 графа 03 &gt;= строка 21 графа 03</t>
  </si>
  <si>
    <t>Раздел 6 строка 36 графа 03 &gt;= строка 37 графа 03</t>
  </si>
  <si>
    <t>Раздел 6 строка 36 графа 03 &gt;= строка 38 графа 03</t>
  </si>
  <si>
    <t>Раздел 6 строка 36 графа 03 &gt;= строка 39 графа 03</t>
  </si>
  <si>
    <t>Раздел 6 строка 36 графа 03 &gt;= строка 41 графа 03</t>
  </si>
  <si>
    <t>Раздел 6 строка 36 графа 03 &gt;= строка 51 графа 03</t>
  </si>
  <si>
    <t>Раздел 6 строка 39 графа 03 &gt;= строка 40 графа 03</t>
  </si>
  <si>
    <t>Раздел 6 строка 41 графа 03 &gt;= строка 42 графа 03</t>
  </si>
  <si>
    <t>Раздел 6 строка 51 графа 03 &gt;= строка 52 графа 03</t>
  </si>
  <si>
    <t>Раздел 6 строки 44, 45, 46 графа 03  Не выбран тип подключения к сети Интернет / Нет подключения к сети Интернет - строка 43 графа 03</t>
  </si>
  <si>
    <t>Раздел 6 строка 47, 48, 49, 50 графа 03  Не выбрана скорость подключения к сети Интернет / Нет подключения к сети Интернет - строка 43 графа 03</t>
  </si>
  <si>
    <t>Раздел 6 строка 51 графа 03  Отсутствуют персональные ЭВМ, подключенные к сети Интернет / Нет подключения к сети Интернет - строка 43 графа 03</t>
  </si>
  <si>
    <t>Раздел 6 строка 06 графа 03  Число мест в мастерских не соответствует числу мастерских - строка 05 графа 03</t>
  </si>
  <si>
    <t>Раздел 6 строка 32 графа 03 Количество пасажирских мест не соответствует количеству автотранспортных средств - строка 31 графа 03</t>
  </si>
  <si>
    <t>Раздел 6 строка 35 графа 03 Количество рабочих мест с ЭВМ не соответствует количеству кабинетов информатики - строка 34 графа 03</t>
  </si>
  <si>
    <t>Раздел 7 строка 01 графа 03 = сумма строк 02+03 графа 03</t>
  </si>
  <si>
    <t>Раздел 7 строка 03 графа 03 = сумма строка 04+05+06+07+08 графа 03</t>
  </si>
  <si>
    <t>Раздел 8 строка 01 = сумма строк 02+11+18+19 по графе 03</t>
  </si>
  <si>
    <t>Раздел 8 строка 01 = сумма строк 02+11+18+19 по графе 04</t>
  </si>
  <si>
    <t>Раздел 8 строка 02 = сумма строк 03+09+10 по графе 03</t>
  </si>
  <si>
    <t>Раздел 8 строка 02 = сумма строк 03+09+10 по графе 04</t>
  </si>
  <si>
    <t>Раздел 8 строка 03 = сумма строк 04+05+06+07+08 по графе 03</t>
  </si>
  <si>
    <t>Раздел 8 строка 03 = сумма строк 04+05+06+07+08 по графе 04</t>
  </si>
  <si>
    <t>Раздел 8 строка 11 = сумма строк 12+13+14+15+16+17 по графе 03</t>
  </si>
  <si>
    <t>Раздел 8 строка 11 = сумма строк 12+13+14+15+16+17 по графе 04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</si>
  <si>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</si>
  <si>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</si>
  <si>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</si>
  <si>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Наименование  показателей</t>
  </si>
  <si>
    <t>На 01.01 следующего за отчетным года</t>
  </si>
  <si>
    <t>Осуществляет ли учреждение обучение по программам общего образования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</si>
  <si>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</si>
  <si>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</si>
  <si>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</si>
  <si>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>Имеет ли учреждение постинтернатные блоки, общежития, социальные гостиницы, центры постинтернатной адаптации и др. (да – 1, нет – 0)</t>
  </si>
  <si>
    <t>№
строки</t>
  </si>
  <si>
    <t>Код по ОКЕИ: единица-642</t>
  </si>
  <si>
    <t>Число по нормам САНПиНА</t>
  </si>
  <si>
    <t>групп (ед)</t>
  </si>
  <si>
    <t>мест (мест)</t>
  </si>
  <si>
    <t>резерв мест (мест)</t>
  </si>
  <si>
    <t>переполненность (мест)</t>
  </si>
  <si>
    <t>Численность воспитанников в возрасте (число полных лет) (чел)</t>
  </si>
  <si>
    <t>до 2-х лет</t>
  </si>
  <si>
    <t xml:space="preserve">3-4 года </t>
  </si>
  <si>
    <t xml:space="preserve">5-6 лет </t>
  </si>
  <si>
    <t xml:space="preserve">7-15 лет </t>
  </si>
  <si>
    <t xml:space="preserve">16 лет и старше </t>
  </si>
  <si>
    <t>Из общей численности воспитанников (чел) (из строки 10)</t>
  </si>
  <si>
    <t>девочек</t>
  </si>
  <si>
    <t>всего учатся</t>
  </si>
  <si>
    <t>Численность детей-сирот и детей, оставшихся без попечения родителей (из стр. 10) (чел)</t>
  </si>
  <si>
    <t>Численность воспитанников, совершивших самовольный уход (чел)</t>
  </si>
  <si>
    <t xml:space="preserve">   из них (из стр.17)
      численность детей-сирот и детей, оставшихся без попечения родителей, не имеющих
      закрепленного жилого помещения </t>
  </si>
  <si>
    <t xml:space="preserve">               из них (из стр.19)
                  поставленные на учет в качестве нуждающихся в жилом помещении за отчетный период</t>
  </si>
  <si>
    <t xml:space="preserve">   в том числе (из стр.12):
      в 10-11 (12) классах средней школы</t>
  </si>
  <si>
    <t xml:space="preserve">      в других учебных заведениях</t>
  </si>
  <si>
    <t xml:space="preserve">   детей, которым на 1 сентября отчетного года исполнилось 7 лет, не
   показанных в строке 15</t>
  </si>
  <si>
    <t>Раздел 2. Сведения о воспитанниках, числе групп и мест</t>
  </si>
  <si>
    <t>Коды по ОКЕИ: человек-792; единица-642; место-698</t>
  </si>
  <si>
    <t>Наименование показателей</t>
  </si>
  <si>
    <t>Численность</t>
  </si>
  <si>
    <t>Состояло воспитанников на 01.01 отчетного года</t>
  </si>
  <si>
    <t>Прибыло</t>
  </si>
  <si>
    <t xml:space="preserve">      на работу</t>
  </si>
  <si>
    <t xml:space="preserve">      в другие детские дома и школы-интернаты</t>
  </si>
  <si>
    <t xml:space="preserve">      под опеку</t>
  </si>
  <si>
    <t xml:space="preserve">      на усыновление</t>
  </si>
  <si>
    <t xml:space="preserve">      к родителям</t>
  </si>
  <si>
    <t xml:space="preserve">      по прочим причинам</t>
  </si>
  <si>
    <t xml:space="preserve">   в том числе:
      детей-сирот и детей, оставшихся без попечения родителей</t>
  </si>
  <si>
    <t>Раздел 3. Движение воспитанников за отчетный год</t>
  </si>
  <si>
    <t>Код по ОКЕИ: человек-792</t>
  </si>
  <si>
    <t>Всего за отчетный год</t>
  </si>
  <si>
    <t>Раздел 4. Сведения о летнем отдыхе воспитанников</t>
  </si>
  <si>
    <t>Наименование</t>
  </si>
  <si>
    <t>Число вакантных должностей</t>
  </si>
  <si>
    <t>Из них (из гр. 3) женщин</t>
  </si>
  <si>
    <t>Численность работников (из гр. 3),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</si>
  <si>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</si>
  <si>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</si>
  <si>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</si>
  <si>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</si>
  <si>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</si>
  <si>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</si>
  <si>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</si>
  <si>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</si>
  <si>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</si>
  <si>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</si>
  <si>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</si>
  <si>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женщин</t>
  </si>
  <si>
    <t>Всего работников учреждения (сумма строк 02, 07, 14, 15)</t>
  </si>
  <si>
    <t>из общей численности работников (из гр.3) имеют образование</t>
  </si>
  <si>
    <t>высшее профес-сиональное</t>
  </si>
  <si>
    <t>среднее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</si>
  <si>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</si>
  <si>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</si>
  <si>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</si>
  <si>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</si>
  <si>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</si>
  <si>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начальное профессио-нальное</t>
  </si>
  <si>
    <t xml:space="preserve">   в том числе
      руководящие работники (сумма строк 03-06)</t>
  </si>
  <si>
    <t xml:space="preserve">            заместители директора 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</si>
  <si>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</si>
  <si>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</si>
  <si>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08-13)</t>
  </si>
  <si>
    <t xml:space="preserve">         в том числе:
            учителя</t>
  </si>
  <si>
    <t xml:space="preserve">            педагоги-психологи</t>
  </si>
  <si>
    <t xml:space="preserve">            социальные педагоги</t>
  </si>
  <si>
    <t xml:space="preserve">            воспитатели</t>
  </si>
  <si>
    <t xml:space="preserve">            другие педагогические работники</t>
  </si>
  <si>
    <t xml:space="preserve">      учебно-вспомогательный персонал </t>
  </si>
  <si>
    <t xml:space="preserve">      обслуживающий персонал</t>
  </si>
  <si>
    <t xml:space="preserve">         в том числе:
            директор</t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</si>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</sst>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"/>
    <numFmt numFmtId="177" formatCode="\(00\)"/>
    <numFmt numFmtId="178" formatCode="[$-F800]dddd\,\ mmmm\ dd\,\ yyyy"/>
    <numFmt numFmtId="179" formatCode="0000000"/>
  </numFmts>
  <fonts count="17" x14ac:knownFonts="1">
    <font>
      <sz val="10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charset val="204"/>
    </font>
    <font>
      <sz val="9.5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wrapText="1"/>
    </xf>
    <xf numFmtId="3" fontId="4" fillId="2" borderId="1" xfId="0" applyNumberFormat="1" applyFont="1" applyFill="1" applyBorder="1" applyAlignment="1" applyProtection="1">
      <alignment horizontal="right" wrapText="1"/>
      <protection locked="0"/>
    </xf>
    <xf numFmtId="3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center" wrapText="1"/>
    </xf>
    <xf numFmtId="177" fontId="3" fillId="0" borderId="0" xfId="0" applyNumberFormat="1" applyFont="1" applyAlignment="1">
      <alignment horizontal="center" vertical="top" wrapText="1"/>
    </xf>
    <xf numFmtId="3" fontId="3" fillId="0" borderId="0" xfId="0" applyNumberFormat="1" applyFont="1"/>
    <xf numFmtId="0" fontId="7" fillId="0" borderId="0" xfId="0" applyFont="1" applyAlignment="1">
      <alignment horizontal="left" wrapText="1"/>
    </xf>
    <xf numFmtId="3" fontId="4" fillId="2" borderId="2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/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6" fillId="3" borderId="0" xfId="0" applyFont="1" applyFill="1" applyProtection="1">
      <protection hidden="1"/>
    </xf>
    <xf numFmtId="0" fontId="0" fillId="3" borderId="0" xfId="0" applyFill="1"/>
    <xf numFmtId="0" fontId="14" fillId="4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3" fillId="5" borderId="0" xfId="0" applyFont="1" applyFill="1"/>
    <xf numFmtId="3" fontId="3" fillId="5" borderId="0" xfId="0" applyNumberFormat="1" applyFont="1" applyFill="1"/>
    <xf numFmtId="0" fontId="13" fillId="0" borderId="0" xfId="0" applyFont="1"/>
    <xf numFmtId="0" fontId="15" fillId="0" borderId="0" xfId="0" applyFont="1"/>
    <xf numFmtId="0" fontId="0" fillId="0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1" fontId="3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179" fontId="3" fillId="0" borderId="15" xfId="0" applyNumberFormat="1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78" fontId="4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44"/>
  <sheetViews>
    <sheetView showGridLines="0" topLeftCell="A13" workbookViewId="0">
      <selection activeCell="AO21" sqref="AO21:AQ21"/>
    </sheetView>
  </sheetViews>
  <sheetFormatPr defaultRowHeight="12.75" x14ac:dyDescent="0.2"/>
  <cols>
    <col min="1" max="87" width="2" style="13" customWidth="1"/>
    <col min="88" max="16384" width="9.33203125" style="33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idden="1" x14ac:dyDescent="0.2"/>
    <row r="11" spans="1:87" hidden="1" x14ac:dyDescent="0.2"/>
    <row r="12" spans="1:87" ht="13.5" hidden="1" thickBot="1" x14ac:dyDescent="0.25"/>
    <row r="13" spans="1:87" ht="20.100000000000001" customHeight="1" thickBot="1" x14ac:dyDescent="0.25">
      <c r="A13" s="34"/>
      <c r="B13" s="35"/>
      <c r="C13" s="35"/>
      <c r="D13" s="35"/>
      <c r="E13" s="35"/>
      <c r="F13" s="35"/>
      <c r="G13" s="36"/>
      <c r="H13" s="75" t="s">
        <v>27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7"/>
      <c r="BY13" s="36"/>
      <c r="BZ13" s="36"/>
      <c r="CA13" s="35"/>
      <c r="CB13" s="35"/>
      <c r="CC13" s="35"/>
      <c r="CD13" s="35"/>
      <c r="CE13" s="35"/>
      <c r="CF13" s="35"/>
      <c r="CG13" s="35"/>
      <c r="CH13" s="35"/>
      <c r="CI13" s="35"/>
    </row>
    <row r="15" spans="1:87" ht="15" customHeight="1" thickBot="1" x14ac:dyDescent="0.25"/>
    <row r="16" spans="1:87" ht="39.950000000000003" customHeight="1" thickBot="1" x14ac:dyDescent="0.25">
      <c r="E16" s="78" t="s">
        <v>28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80"/>
    </row>
    <row r="17" spans="1:87" ht="15" customHeight="1" thickBot="1" x14ac:dyDescent="0.25"/>
    <row r="18" spans="1:87" ht="15" customHeight="1" thickBot="1" x14ac:dyDescent="0.25">
      <c r="H18" s="81" t="s">
        <v>122</v>
      </c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3"/>
    </row>
    <row r="19" spans="1:87" ht="20.100000000000001" customHeight="1" thickBot="1" x14ac:dyDescent="0.25"/>
    <row r="20" spans="1:87" ht="15" customHeight="1" x14ac:dyDescent="0.2">
      <c r="K20" s="92" t="s">
        <v>40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</row>
    <row r="21" spans="1:87" ht="15" customHeight="1" thickBot="1" x14ac:dyDescent="0.25">
      <c r="K21" s="95" t="s">
        <v>42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9">
        <v>2020</v>
      </c>
      <c r="AP21" s="99"/>
      <c r="AQ21" s="99"/>
      <c r="AR21" s="97" t="s">
        <v>41</v>
      </c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8"/>
    </row>
    <row r="22" spans="1:87" ht="20.100000000000001" customHeight="1" thickBot="1" x14ac:dyDescent="0.25">
      <c r="BV22" s="33"/>
      <c r="BW22" s="33"/>
      <c r="BX22" s="33"/>
      <c r="BY22" s="33"/>
      <c r="BZ22" s="33"/>
      <c r="CA22" s="33"/>
      <c r="CB22" s="33"/>
      <c r="CC22" s="33"/>
      <c r="CD22" s="33"/>
    </row>
    <row r="23" spans="1:87" ht="15.75" customHeight="1" thickBot="1" x14ac:dyDescent="0.25">
      <c r="A23" s="84" t="s">
        <v>29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6"/>
      <c r="AY23" s="81" t="s">
        <v>30</v>
      </c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8"/>
      <c r="BP23" s="33"/>
      <c r="BQ23" s="89" t="s">
        <v>39</v>
      </c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1"/>
      <c r="CD23" s="37"/>
      <c r="CE23" s="38"/>
      <c r="CF23" s="33"/>
    </row>
    <row r="24" spans="1:87" ht="30" customHeight="1" x14ac:dyDescent="0.2">
      <c r="A24" s="100" t="s">
        <v>94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2"/>
      <c r="AY24" s="103" t="s">
        <v>37</v>
      </c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104"/>
      <c r="BO24" s="105" t="s">
        <v>123</v>
      </c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33"/>
    </row>
    <row r="25" spans="1:87" ht="39.950000000000003" customHeight="1" x14ac:dyDescent="0.2">
      <c r="A25" s="106" t="s">
        <v>38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8"/>
      <c r="AY25" s="39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1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33"/>
    </row>
    <row r="26" spans="1:87" ht="39.950000000000003" customHeight="1" thickBot="1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1"/>
      <c r="AY26" s="43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44"/>
      <c r="BM26" s="4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33"/>
    </row>
    <row r="27" spans="1:87" ht="12.95" customHeight="1" thickBot="1" x14ac:dyDescent="0.25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4"/>
      <c r="AY27" s="46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8"/>
      <c r="BK27" s="48"/>
      <c r="BL27" s="49"/>
      <c r="BM27" s="50"/>
      <c r="BO27" s="42"/>
      <c r="BP27" s="42"/>
      <c r="BQ27" s="42"/>
      <c r="BR27" s="33"/>
      <c r="BS27" s="81" t="s">
        <v>31</v>
      </c>
      <c r="BT27" s="82"/>
      <c r="BU27" s="82"/>
      <c r="BV27" s="82"/>
      <c r="BW27" s="82"/>
      <c r="BX27" s="82"/>
      <c r="BY27" s="82"/>
      <c r="BZ27" s="82"/>
      <c r="CA27" s="83"/>
      <c r="CB27" s="42"/>
      <c r="CC27" s="42"/>
      <c r="CD27" s="51"/>
      <c r="CE27" s="51"/>
      <c r="CF27" s="33"/>
    </row>
    <row r="28" spans="1:87" ht="20.100000000000001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5"/>
      <c r="BL28" s="44"/>
      <c r="BM28" s="51"/>
      <c r="BN28" s="51"/>
      <c r="BO28" s="51"/>
      <c r="BP28" s="51"/>
      <c r="BQ28" s="40"/>
      <c r="BR28" s="40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51"/>
      <c r="CD28" s="44"/>
    </row>
    <row r="29" spans="1:87" customFormat="1" ht="15.95" customHeight="1" x14ac:dyDescent="0.2">
      <c r="A29" s="115" t="s">
        <v>32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8"/>
      <c r="CF29" s="12"/>
      <c r="CG29" s="12"/>
      <c r="CH29" s="12"/>
      <c r="CI29" s="12"/>
    </row>
    <row r="30" spans="1:87" customFormat="1" ht="15.95" customHeight="1" thickBot="1" x14ac:dyDescent="0.25">
      <c r="A30" s="119" t="s">
        <v>33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16"/>
      <c r="V30" s="116"/>
      <c r="W30" s="116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8"/>
      <c r="CF30" s="12"/>
      <c r="CG30" s="12"/>
      <c r="CH30" s="12"/>
      <c r="CI30" s="12"/>
    </row>
    <row r="31" spans="1:87" customFormat="1" ht="15.95" customHeight="1" thickBot="1" x14ac:dyDescent="0.25">
      <c r="A31" s="121" t="s">
        <v>34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2"/>
      <c r="U31" s="124" t="s">
        <v>35</v>
      </c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6"/>
      <c r="CF31" s="12"/>
      <c r="CG31" s="12"/>
      <c r="CH31" s="12"/>
      <c r="CI31" s="12"/>
    </row>
    <row r="32" spans="1:87" customForma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7" t="s">
        <v>36</v>
      </c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"/>
      <c r="CG32" s="12"/>
      <c r="CH32" s="12"/>
      <c r="CI32" s="12"/>
    </row>
    <row r="33" spans="1:87" customFormat="1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  <c r="CE33" s="123"/>
      <c r="CF33" s="12"/>
      <c r="CG33" s="12"/>
      <c r="CH33" s="12"/>
      <c r="CI33" s="12"/>
    </row>
    <row r="34" spans="1:87" customFormat="1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"/>
      <c r="CG34" s="12"/>
      <c r="CH34" s="12"/>
      <c r="CI34" s="12"/>
    </row>
    <row r="35" spans="1:87" customFormat="1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"/>
      <c r="CG35" s="12"/>
      <c r="CH35" s="12"/>
      <c r="CI35" s="12"/>
    </row>
    <row r="36" spans="1:87" customFormat="1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  <c r="CB36" s="123"/>
      <c r="CC36" s="123"/>
      <c r="CD36" s="123"/>
      <c r="CE36" s="123"/>
      <c r="CF36" s="12"/>
      <c r="CG36" s="12"/>
      <c r="CH36" s="12"/>
      <c r="CI36" s="12"/>
    </row>
    <row r="37" spans="1:87" customFormat="1" ht="13.5" thickBot="1" x14ac:dyDescent="0.25">
      <c r="A37" s="128">
        <v>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>
        <v>2</v>
      </c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>
        <v>3</v>
      </c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>
        <v>4</v>
      </c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"/>
      <c r="CG37" s="12"/>
      <c r="CH37" s="12"/>
      <c r="CI37" s="12"/>
    </row>
    <row r="38" spans="1:87" customFormat="1" ht="13.5" thickBot="1" x14ac:dyDescent="0.25">
      <c r="A38" s="129">
        <v>609546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1"/>
      <c r="U38" s="132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4"/>
      <c r="AP38" s="132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4"/>
      <c r="BK38" s="132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4"/>
      <c r="CF38" s="12"/>
      <c r="CG38" s="12"/>
      <c r="CH38" s="12"/>
      <c r="CI38" s="12"/>
    </row>
    <row r="40" spans="1:87" x14ac:dyDescent="0.2"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</row>
    <row r="41" spans="1:87" x14ac:dyDescent="0.2"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</row>
    <row r="42" spans="1:87" x14ac:dyDescent="0.2"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</row>
    <row r="43" spans="1:87" x14ac:dyDescent="0.2"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</row>
    <row r="44" spans="1:87" x14ac:dyDescent="0.2"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</row>
  </sheetData>
  <sheetProtection password="E2BC" sheet="1" objects="1" scenarios="1" selectLockedCells="1"/>
  <mergeCells count="34">
    <mergeCell ref="A37:T37"/>
    <mergeCell ref="U37:AO37"/>
    <mergeCell ref="AP37:BJ37"/>
    <mergeCell ref="BK37:CE37"/>
    <mergeCell ref="A38:T38"/>
    <mergeCell ref="U38:AO38"/>
    <mergeCell ref="AP38:BJ38"/>
    <mergeCell ref="BK38:CE38"/>
    <mergeCell ref="A29:W29"/>
    <mergeCell ref="X29:CE29"/>
    <mergeCell ref="A30:W30"/>
    <mergeCell ref="X30:CE30"/>
    <mergeCell ref="A31:T36"/>
    <mergeCell ref="U31:CE31"/>
    <mergeCell ref="U32:AO36"/>
    <mergeCell ref="AP32:BJ36"/>
    <mergeCell ref="BK32:CE36"/>
    <mergeCell ref="A24:AX24"/>
    <mergeCell ref="AY24:BM24"/>
    <mergeCell ref="BO24:CE26"/>
    <mergeCell ref="A25:AX25"/>
    <mergeCell ref="A26:AX26"/>
    <mergeCell ref="A27:AX27"/>
    <mergeCell ref="BS27:CA27"/>
    <mergeCell ref="H13:BX13"/>
    <mergeCell ref="E16:CA16"/>
    <mergeCell ref="H18:BX18"/>
    <mergeCell ref="A23:AX23"/>
    <mergeCell ref="AY23:BM23"/>
    <mergeCell ref="BQ23:CC23"/>
    <mergeCell ref="K20:BU20"/>
    <mergeCell ref="K21:AN21"/>
    <mergeCell ref="AR21:BU21"/>
    <mergeCell ref="AO21:AQ21"/>
  </mergeCells>
  <phoneticPr fontId="2" type="noConversion"/>
  <dataValidations count="1">
    <dataValidation type="list" allowBlank="1" showInputMessage="1" showErrorMessage="1" errorTitle="Ошибка ввода" error="Выберите значение из списка" sqref="AO21:AQ21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2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83203125" customWidth="1"/>
    <col min="2" max="14" width="2" hidden="1" customWidth="1"/>
    <col min="15" max="15" width="7.5" bestFit="1" customWidth="1"/>
    <col min="16" max="16" width="17.83203125" customWidth="1"/>
  </cols>
  <sheetData>
    <row r="1" spans="1:16" ht="12.75" hidden="1" customHeight="1" x14ac:dyDescent="0.2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6" ht="12.75" hidden="1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16" ht="12.75" hidden="1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</row>
    <row r="4" spans="1:16" ht="12.75" hidden="1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</row>
    <row r="5" spans="1:16" ht="12.75" hidden="1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ht="12.75" hidden="1" customHeight="1" x14ac:dyDescent="0.2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2.75" hidden="1" customHeight="1" x14ac:dyDescent="0.2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8" spans="1:16" ht="12.75" hidden="1" customHeight="1" x14ac:dyDescent="0.2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ht="12.75" hidden="1" customHeight="1" x14ac:dyDescent="0.2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</row>
    <row r="10" spans="1:16" ht="12.75" hidden="1" customHeight="1" x14ac:dyDescent="0.2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</row>
    <row r="11" spans="1:16" ht="12.75" hidden="1" customHeight="1" x14ac:dyDescent="0.2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6" ht="12.75" hidden="1" customHeight="1" x14ac:dyDescent="0.2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</row>
    <row r="13" spans="1:16" ht="12.75" hidden="1" customHeight="1" x14ac:dyDescent="0.2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</row>
    <row r="14" spans="1:16" ht="12.75" hidden="1" customHeight="1" x14ac:dyDescent="0.2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 ht="12.75" hidden="1" customHeight="1" x14ac:dyDescent="0.2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</row>
    <row r="16" spans="1:16" ht="12.75" hidden="1" customHeight="1" x14ac:dyDescent="0.2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</row>
    <row r="17" spans="1:16" ht="39.950000000000003" customHeight="1" x14ac:dyDescent="0.2">
      <c r="A17" s="143" t="s">
        <v>91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x14ac:dyDescent="0.2">
      <c r="A18" s="136" t="s">
        <v>529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8.25" x14ac:dyDescent="0.2">
      <c r="A19" s="4" t="s">
        <v>44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492</v>
      </c>
      <c r="P19" s="4" t="s">
        <v>486</v>
      </c>
    </row>
    <row r="20" spans="1:16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 x14ac:dyDescent="0.25">
      <c r="A21" s="5" t="s">
        <v>45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>
        <v>1</v>
      </c>
      <c r="P21" s="7"/>
    </row>
    <row r="22" spans="1:16" ht="15.75" x14ac:dyDescent="0.25">
      <c r="A22" s="5" t="s">
        <v>92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2</v>
      </c>
      <c r="P22" s="7"/>
    </row>
  </sheetData>
  <sheetProtection password="E2BC" sheet="1" objects="1" scenarios="1" selectLockedCells="1"/>
  <mergeCells count="18">
    <mergeCell ref="A1:P1"/>
    <mergeCell ref="A2:P2"/>
    <mergeCell ref="A3:P3"/>
    <mergeCell ref="A4:P4"/>
    <mergeCell ref="A9:P9"/>
    <mergeCell ref="A10:P10"/>
    <mergeCell ref="A11:P11"/>
    <mergeCell ref="A12:P12"/>
    <mergeCell ref="A5:P5"/>
    <mergeCell ref="A6:P6"/>
    <mergeCell ref="A7:P7"/>
    <mergeCell ref="A8:P8"/>
    <mergeCell ref="A17:P17"/>
    <mergeCell ref="A18:P18"/>
    <mergeCell ref="A13:P13"/>
    <mergeCell ref="A14:P14"/>
    <mergeCell ref="A15:P15"/>
    <mergeCell ref="A16:P16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">
    <pageSetUpPr fitToPage="1"/>
  </sheetPr>
  <dimension ref="A1:W33"/>
  <sheetViews>
    <sheetView showGridLines="0" topLeftCell="A17" workbookViewId="0">
      <selection activeCell="P21" sqref="P21"/>
    </sheetView>
  </sheetViews>
  <sheetFormatPr defaultRowHeight="12.75" x14ac:dyDescent="0.2"/>
  <cols>
    <col min="1" max="1" width="77" style="53" bestFit="1" customWidth="1"/>
    <col min="2" max="14" width="1.6640625" style="53" hidden="1" customWidth="1"/>
    <col min="15" max="15" width="7.5" style="53" bestFit="1" customWidth="1"/>
    <col min="16" max="17" width="18.83203125" style="53" customWidth="1"/>
    <col min="18" max="18" width="3.83203125" style="53" customWidth="1"/>
    <col min="19" max="21" width="12.83203125" style="53" customWidth="1"/>
    <col min="22" max="22" width="3.83203125" style="53" customWidth="1"/>
    <col min="23" max="23" width="12.83203125" style="53" customWidth="1"/>
    <col min="24" max="16384" width="9.33203125" style="53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3" ht="20.100000000000001" customHeight="1" x14ac:dyDescent="0.2">
      <c r="A17" s="135" t="s">
        <v>46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23" x14ac:dyDescent="0.2">
      <c r="A18" s="145" t="s">
        <v>52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</row>
    <row r="19" spans="1:23" ht="38.25" x14ac:dyDescent="0.2">
      <c r="A19" s="55" t="s">
        <v>532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 t="s">
        <v>492</v>
      </c>
      <c r="P19" s="55" t="s">
        <v>47</v>
      </c>
      <c r="Q19" s="55" t="s">
        <v>536</v>
      </c>
    </row>
    <row r="20" spans="1:23" x14ac:dyDescent="0.2">
      <c r="A20" s="55">
        <v>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>
        <v>2</v>
      </c>
      <c r="P20" s="55">
        <v>3</v>
      </c>
      <c r="Q20" s="55">
        <v>4</v>
      </c>
    </row>
    <row r="21" spans="1:23" ht="15.75" x14ac:dyDescent="0.25">
      <c r="A21" s="57" t="s">
        <v>48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6">
        <v>1</v>
      </c>
      <c r="P21" s="7"/>
      <c r="Q21" s="7"/>
    </row>
    <row r="22" spans="1:23" ht="15.75" x14ac:dyDescent="0.25">
      <c r="A22" s="57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6">
        <v>2</v>
      </c>
      <c r="P22" s="7"/>
      <c r="Q22" s="7"/>
    </row>
    <row r="23" spans="1:23" ht="25.5" x14ac:dyDescent="0.25">
      <c r="A23" s="57" t="s">
        <v>50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6">
        <v>3</v>
      </c>
      <c r="P23" s="7"/>
      <c r="Q23" s="7"/>
    </row>
    <row r="24" spans="1:23" ht="25.5" x14ac:dyDescent="0.25">
      <c r="A24" s="57" t="s">
        <v>51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6">
        <v>4</v>
      </c>
      <c r="P24" s="7"/>
      <c r="Q24" s="7"/>
    </row>
    <row r="28" spans="1:23" s="12" customFormat="1" ht="26.1" customHeight="1" x14ac:dyDescent="0.2">
      <c r="A28" s="29" t="s">
        <v>93</v>
      </c>
    </row>
    <row r="29" spans="1:23" s="12" customFormat="1" ht="15.75" x14ac:dyDescent="0.2">
      <c r="A29" s="29" t="s">
        <v>25</v>
      </c>
      <c r="O29" s="30"/>
      <c r="P29" s="148"/>
      <c r="Q29" s="148"/>
      <c r="S29" s="148"/>
      <c r="T29" s="148"/>
      <c r="U29" s="148"/>
      <c r="W29" s="31"/>
    </row>
    <row r="30" spans="1:23" s="12" customFormat="1" x14ac:dyDescent="0.2">
      <c r="P30" s="146" t="s">
        <v>20</v>
      </c>
      <c r="Q30" s="146"/>
      <c r="S30" s="146" t="s">
        <v>21</v>
      </c>
      <c r="T30" s="146"/>
      <c r="U30" s="146"/>
      <c r="W30" s="32" t="s">
        <v>22</v>
      </c>
    </row>
    <row r="31" spans="1:23" s="12" customFormat="1" x14ac:dyDescent="0.2"/>
    <row r="32" spans="1:23" s="12" customFormat="1" ht="15.75" x14ac:dyDescent="0.2">
      <c r="O32" s="30"/>
      <c r="P32" s="148"/>
      <c r="Q32" s="148"/>
      <c r="S32" s="149"/>
      <c r="T32" s="149"/>
      <c r="U32" s="149"/>
    </row>
    <row r="33" spans="16:21" s="12" customFormat="1" x14ac:dyDescent="0.2">
      <c r="P33" s="146" t="s">
        <v>23</v>
      </c>
      <c r="Q33" s="146"/>
      <c r="S33" s="147" t="s">
        <v>24</v>
      </c>
      <c r="T33" s="146"/>
      <c r="U33" s="146"/>
    </row>
  </sheetData>
  <sheetProtection password="E2BC" sheet="1" objects="1" scenarios="1" selectLockedCells="1"/>
  <mergeCells count="10">
    <mergeCell ref="A17:Q17"/>
    <mergeCell ref="A18:Q18"/>
    <mergeCell ref="P33:Q33"/>
    <mergeCell ref="S33:U33"/>
    <mergeCell ref="P29:Q29"/>
    <mergeCell ref="S29:U29"/>
    <mergeCell ref="P30:Q30"/>
    <mergeCell ref="S30:U30"/>
    <mergeCell ref="P32:Q32"/>
    <mergeCell ref="S32:U32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">
      <formula1>0</formula1>
      <formula2>999999999999</formula2>
    </dataValidation>
    <dataValidation type="date" allowBlank="1" showInputMessage="1" showErrorMessage="1" sqref="S32:U32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5" orientation="landscape" blackAndWhite="1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349"/>
  <sheetViews>
    <sheetView workbookViewId="0">
      <selection activeCell="H310" sqref="H310"/>
    </sheetView>
  </sheetViews>
  <sheetFormatPr defaultColWidth="9.33203125" defaultRowHeight="12.75" x14ac:dyDescent="0.2"/>
  <cols>
    <col min="5" max="5" width="67.5" customWidth="1"/>
    <col min="7" max="7" width="8.5" customWidth="1"/>
    <col min="9" max="9" width="4.1640625" customWidth="1"/>
    <col min="10" max="10" width="16.83203125" customWidth="1"/>
    <col min="11" max="11" width="4.1640625" customWidth="1"/>
    <col min="12" max="12" width="16.33203125" customWidth="1"/>
    <col min="13" max="13" width="3.33203125" customWidth="1"/>
    <col min="14" max="14" width="19.33203125" customWidth="1"/>
    <col min="15" max="15" width="12.33203125" customWidth="1"/>
  </cols>
  <sheetData>
    <row r="1" spans="1:16" x14ac:dyDescent="0.2">
      <c r="A1" s="62" t="s">
        <v>124</v>
      </c>
      <c r="B1" s="63"/>
      <c r="C1" s="63"/>
      <c r="D1" s="62"/>
      <c r="E1" s="63"/>
      <c r="F1" s="63"/>
      <c r="G1" s="63"/>
      <c r="H1" s="63"/>
      <c r="J1" s="64" t="s">
        <v>125</v>
      </c>
      <c r="K1" s="64"/>
      <c r="L1" s="65"/>
      <c r="M1" s="65"/>
      <c r="O1" s="64" t="s">
        <v>482</v>
      </c>
    </row>
    <row r="2" spans="1:16" x14ac:dyDescent="0.2">
      <c r="A2" s="66" t="s">
        <v>126</v>
      </c>
      <c r="B2" s="66" t="s">
        <v>127</v>
      </c>
      <c r="C2" s="66" t="s">
        <v>128</v>
      </c>
      <c r="D2" s="66" t="s">
        <v>129</v>
      </c>
      <c r="E2" s="66" t="s">
        <v>130</v>
      </c>
      <c r="F2" s="66" t="s">
        <v>131</v>
      </c>
      <c r="G2" s="66" t="s">
        <v>132</v>
      </c>
      <c r="H2" s="66" t="s">
        <v>133</v>
      </c>
      <c r="J2" s="67" t="s">
        <v>134</v>
      </c>
      <c r="K2" s="67" t="s">
        <v>135</v>
      </c>
      <c r="L2" s="67" t="s">
        <v>130</v>
      </c>
      <c r="M2" s="67" t="s">
        <v>136</v>
      </c>
      <c r="O2" s="73" t="s">
        <v>483</v>
      </c>
      <c r="P2" s="73" t="s">
        <v>484</v>
      </c>
    </row>
    <row r="3" spans="1:16" x14ac:dyDescent="0.2">
      <c r="A3" s="68">
        <f t="shared" ref="A3:A33" si="0">P_3</f>
        <v>609546</v>
      </c>
      <c r="B3" s="68">
        <v>0</v>
      </c>
      <c r="C3" s="68">
        <v>0</v>
      </c>
      <c r="D3" s="68">
        <v>0</v>
      </c>
      <c r="E3" s="68" t="str">
        <f>CONCATENATE("Количество ошибок в документе: ",H3)</f>
        <v>Количество ошибок в документе: 7</v>
      </c>
      <c r="F3" s="68"/>
      <c r="G3" s="68"/>
      <c r="H3" s="69">
        <f>SUM(H4:H11,H12,H25,H29,H299,H329,H317,H320)</f>
        <v>7</v>
      </c>
      <c r="J3" s="12" t="s">
        <v>137</v>
      </c>
      <c r="K3" s="12">
        <v>1</v>
      </c>
      <c r="L3" s="12" t="s">
        <v>138</v>
      </c>
      <c r="M3" s="12" t="s">
        <v>39</v>
      </c>
    </row>
    <row r="4" spans="1:16" x14ac:dyDescent="0.2">
      <c r="A4">
        <f t="shared" si="0"/>
        <v>609546</v>
      </c>
      <c r="B4" s="12">
        <v>0</v>
      </c>
      <c r="C4" s="12">
        <v>1</v>
      </c>
      <c r="D4" s="12">
        <v>1</v>
      </c>
      <c r="E4" s="12" t="s">
        <v>139</v>
      </c>
      <c r="H4" s="12">
        <f>IF(LEN(P_1)&lt;&gt;0,0,1)</f>
        <v>1</v>
      </c>
      <c r="J4" s="12" t="s">
        <v>140</v>
      </c>
      <c r="K4" s="12">
        <v>2</v>
      </c>
      <c r="L4" s="12" t="s">
        <v>141</v>
      </c>
      <c r="M4" s="12" t="str">
        <f>IF(P_1=0,"Нет данных",P_1)</f>
        <v>Нет данных</v>
      </c>
      <c r="O4" s="74">
        <f ca="1">TODAY()</f>
        <v>44207</v>
      </c>
      <c r="P4">
        <v>0</v>
      </c>
    </row>
    <row r="5" spans="1:16" x14ac:dyDescent="0.2">
      <c r="A5">
        <f t="shared" si="0"/>
        <v>609546</v>
      </c>
      <c r="B5" s="12">
        <v>0</v>
      </c>
      <c r="C5" s="12">
        <v>2</v>
      </c>
      <c r="D5" s="12">
        <v>2</v>
      </c>
      <c r="E5" s="12" t="s">
        <v>142</v>
      </c>
      <c r="H5" s="12">
        <f>IF(LEN(P_2)&lt;&gt;0,0,1)</f>
        <v>1</v>
      </c>
      <c r="J5" s="12" t="s">
        <v>143</v>
      </c>
      <c r="K5" s="12">
        <v>3</v>
      </c>
      <c r="L5" s="12" t="s">
        <v>144</v>
      </c>
      <c r="M5" s="12" t="str">
        <f>IF(P_2=0,"Нет данных",P_2)</f>
        <v>Нет данных</v>
      </c>
    </row>
    <row r="6" spans="1:16" x14ac:dyDescent="0.2">
      <c r="A6">
        <f t="shared" si="0"/>
        <v>609546</v>
      </c>
      <c r="B6" s="12">
        <v>0</v>
      </c>
      <c r="C6" s="12">
        <v>3</v>
      </c>
      <c r="D6" s="12">
        <v>3</v>
      </c>
      <c r="E6" s="12" t="s">
        <v>145</v>
      </c>
      <c r="H6" s="12">
        <f>IF(LEN(P_3)&lt;&gt;0,0,1)</f>
        <v>0</v>
      </c>
      <c r="J6" s="12" t="s">
        <v>146</v>
      </c>
      <c r="K6" s="12">
        <v>4</v>
      </c>
      <c r="L6" s="12" t="s">
        <v>147</v>
      </c>
      <c r="M6" s="12" t="str">
        <f>TEXT(P_3,"0000000")</f>
        <v>0609546</v>
      </c>
    </row>
    <row r="7" spans="1:16" x14ac:dyDescent="0.2">
      <c r="A7">
        <f t="shared" si="0"/>
        <v>609546</v>
      </c>
      <c r="B7" s="12">
        <v>0</v>
      </c>
      <c r="C7" s="12">
        <v>4</v>
      </c>
      <c r="D7" s="12">
        <v>4</v>
      </c>
      <c r="E7" s="12" t="s">
        <v>148</v>
      </c>
      <c r="H7" s="12">
        <f>IF(LEN(P_4)&lt;&gt;0,0,1)</f>
        <v>1</v>
      </c>
      <c r="J7" s="12" t="s">
        <v>149</v>
      </c>
      <c r="K7" s="12">
        <v>5</v>
      </c>
      <c r="L7" s="12" t="s">
        <v>150</v>
      </c>
      <c r="M7" s="12" t="str">
        <f>IF(P_4=0,"Нет данных",P_4)</f>
        <v>Нет данных</v>
      </c>
    </row>
    <row r="8" spans="1:16" x14ac:dyDescent="0.2">
      <c r="A8">
        <f t="shared" si="0"/>
        <v>609546</v>
      </c>
      <c r="B8" s="12">
        <v>0</v>
      </c>
      <c r="C8" s="12">
        <v>5</v>
      </c>
      <c r="D8" s="12">
        <v>5</v>
      </c>
      <c r="E8" s="12" t="s">
        <v>151</v>
      </c>
      <c r="H8" s="12">
        <f>IF(LEN(R_1)&lt;&gt;0,0,1)</f>
        <v>1</v>
      </c>
      <c r="J8" s="70" t="s">
        <v>152</v>
      </c>
      <c r="K8" s="71"/>
      <c r="L8" s="71"/>
      <c r="M8" s="71"/>
    </row>
    <row r="9" spans="1:16" x14ac:dyDescent="0.2">
      <c r="A9">
        <f t="shared" si="0"/>
        <v>609546</v>
      </c>
      <c r="B9" s="12">
        <v>0</v>
      </c>
      <c r="C9" s="12">
        <v>6</v>
      </c>
      <c r="D9" s="12">
        <v>6</v>
      </c>
      <c r="E9" s="12" t="s">
        <v>153</v>
      </c>
      <c r="H9" s="12">
        <f>IF(LEN(R_2)&lt;&gt;0,0,1)</f>
        <v>1</v>
      </c>
    </row>
    <row r="10" spans="1:16" x14ac:dyDescent="0.2">
      <c r="A10">
        <f t="shared" si="0"/>
        <v>609546</v>
      </c>
      <c r="B10" s="12">
        <v>0</v>
      </c>
      <c r="C10" s="12">
        <v>7</v>
      </c>
      <c r="D10" s="12">
        <v>7</v>
      </c>
      <c r="E10" s="12" t="s">
        <v>154</v>
      </c>
      <c r="H10" s="12">
        <f>IF(LEN(R_3)&lt;&gt;0,0,1)</f>
        <v>1</v>
      </c>
    </row>
    <row r="11" spans="1:16" x14ac:dyDescent="0.2">
      <c r="A11">
        <f t="shared" si="0"/>
        <v>609546</v>
      </c>
      <c r="B11" s="12">
        <v>0</v>
      </c>
      <c r="C11" s="12">
        <v>8</v>
      </c>
      <c r="D11" s="12">
        <v>8</v>
      </c>
      <c r="E11" s="12" t="s">
        <v>155</v>
      </c>
      <c r="H11" s="12">
        <f>IF(LEN(R_4)&lt;&gt;0,0,1)</f>
        <v>1</v>
      </c>
    </row>
    <row r="12" spans="1:16" x14ac:dyDescent="0.2">
      <c r="A12" s="68">
        <f t="shared" si="0"/>
        <v>609546</v>
      </c>
      <c r="B12" s="68">
        <v>2</v>
      </c>
      <c r="C12" s="68">
        <v>0</v>
      </c>
      <c r="D12" s="68">
        <v>0</v>
      </c>
      <c r="E12" s="68" t="str">
        <f>CONCATENATE("Количество ошибок в разделе 2: ",H12)</f>
        <v>Количество ошибок в разделе 2: 0</v>
      </c>
      <c r="F12" s="68"/>
      <c r="G12" s="68"/>
      <c r="H12" s="68">
        <f>SUM(H13:H24)</f>
        <v>0</v>
      </c>
    </row>
    <row r="13" spans="1:16" x14ac:dyDescent="0.2">
      <c r="A13">
        <f t="shared" si="0"/>
        <v>609546</v>
      </c>
      <c r="B13" s="12">
        <v>2</v>
      </c>
      <c r="C13" s="12">
        <v>1</v>
      </c>
      <c r="D13" s="12">
        <v>1</v>
      </c>
      <c r="E13" s="12" t="s">
        <v>157</v>
      </c>
      <c r="H13">
        <f>IF('Раздел 2'!P30=SUM('Раздел 2'!P25:P29),0,1)</f>
        <v>0</v>
      </c>
    </row>
    <row r="14" spans="1:16" x14ac:dyDescent="0.2">
      <c r="A14">
        <f t="shared" si="0"/>
        <v>609546</v>
      </c>
      <c r="B14" s="12">
        <v>2</v>
      </c>
      <c r="C14" s="12">
        <v>1</v>
      </c>
      <c r="D14" s="12">
        <v>2</v>
      </c>
      <c r="E14" s="12" t="s">
        <v>158</v>
      </c>
      <c r="H14">
        <f>IF('Раздел 2'!P30&gt;='Раздел 2'!P31,0,1)</f>
        <v>0</v>
      </c>
    </row>
    <row r="15" spans="1:16" x14ac:dyDescent="0.2">
      <c r="A15">
        <f t="shared" si="0"/>
        <v>609546</v>
      </c>
      <c r="B15" s="12">
        <v>2</v>
      </c>
      <c r="C15" s="12">
        <v>1</v>
      </c>
      <c r="D15" s="12">
        <v>3</v>
      </c>
      <c r="E15" s="12" t="s">
        <v>159</v>
      </c>
      <c r="H15">
        <f>IF('Раздел 2'!P30&gt;='Раздел 2'!P32,0,1)</f>
        <v>0</v>
      </c>
    </row>
    <row r="16" spans="1:16" x14ac:dyDescent="0.2">
      <c r="A16">
        <f t="shared" si="0"/>
        <v>609546</v>
      </c>
      <c r="B16" s="12">
        <v>2</v>
      </c>
      <c r="C16" s="12">
        <v>1</v>
      </c>
      <c r="D16" s="12">
        <v>5</v>
      </c>
      <c r="E16" t="s">
        <v>160</v>
      </c>
      <c r="H16">
        <f>IF('Раздел 2'!P30&gt;='Раздел 2'!P35,0,1)</f>
        <v>0</v>
      </c>
    </row>
    <row r="17" spans="1:8" x14ac:dyDescent="0.2">
      <c r="A17">
        <f t="shared" si="0"/>
        <v>609546</v>
      </c>
      <c r="B17" s="12">
        <v>2</v>
      </c>
      <c r="C17" s="12">
        <v>1</v>
      </c>
      <c r="D17" s="12">
        <v>6</v>
      </c>
      <c r="E17" t="s">
        <v>161</v>
      </c>
      <c r="H17">
        <f>IF('Раздел 2'!P30&gt;='Раздел 2'!P36,0,1)</f>
        <v>0</v>
      </c>
    </row>
    <row r="18" spans="1:8" x14ac:dyDescent="0.2">
      <c r="A18">
        <f t="shared" si="0"/>
        <v>609546</v>
      </c>
      <c r="B18" s="12">
        <v>2</v>
      </c>
      <c r="C18" s="12">
        <v>1</v>
      </c>
      <c r="D18" s="12">
        <v>7</v>
      </c>
      <c r="E18" t="s">
        <v>162</v>
      </c>
      <c r="H18">
        <f>IF('Раздел 2'!P30&gt;='Раздел 2'!P37,0,1)</f>
        <v>0</v>
      </c>
    </row>
    <row r="19" spans="1:8" x14ac:dyDescent="0.2">
      <c r="A19">
        <f t="shared" si="0"/>
        <v>609546</v>
      </c>
      <c r="B19" s="12">
        <v>2</v>
      </c>
      <c r="C19" s="12">
        <v>1</v>
      </c>
      <c r="D19" s="12">
        <v>8</v>
      </c>
      <c r="E19" t="s">
        <v>163</v>
      </c>
      <c r="H19">
        <f>IF('Раздел 2'!P30&gt;='Раздел 2'!P41,0,1)</f>
        <v>0</v>
      </c>
    </row>
    <row r="20" spans="1:8" x14ac:dyDescent="0.2">
      <c r="A20">
        <f t="shared" si="0"/>
        <v>609546</v>
      </c>
      <c r="B20" s="12">
        <v>2</v>
      </c>
      <c r="C20" s="12">
        <v>1</v>
      </c>
      <c r="D20" s="12">
        <v>9</v>
      </c>
      <c r="E20" t="s">
        <v>164</v>
      </c>
      <c r="H20">
        <f>IF('Раздел 2'!P32&gt;='Раздел 2'!P33,0,1)</f>
        <v>0</v>
      </c>
    </row>
    <row r="21" spans="1:8" x14ac:dyDescent="0.2">
      <c r="A21">
        <f t="shared" si="0"/>
        <v>609546</v>
      </c>
      <c r="B21" s="12">
        <v>2</v>
      </c>
      <c r="C21" s="12">
        <v>1</v>
      </c>
      <c r="D21" s="12">
        <v>10</v>
      </c>
      <c r="E21" t="s">
        <v>165</v>
      </c>
      <c r="H21">
        <f>IF('Раздел 2'!P32&gt;='Раздел 2'!P34,0,1)</f>
        <v>0</v>
      </c>
    </row>
    <row r="22" spans="1:8" x14ac:dyDescent="0.2">
      <c r="A22">
        <f t="shared" si="0"/>
        <v>609546</v>
      </c>
      <c r="B22" s="12">
        <v>2</v>
      </c>
      <c r="C22" s="12">
        <v>1</v>
      </c>
      <c r="D22" s="12">
        <v>11</v>
      </c>
      <c r="E22" t="s">
        <v>166</v>
      </c>
      <c r="H22">
        <f>IF('Раздел 2'!P37&gt;='Раздел 2'!P38,0,1)</f>
        <v>0</v>
      </c>
    </row>
    <row r="23" spans="1:8" x14ac:dyDescent="0.2">
      <c r="A23">
        <f t="shared" si="0"/>
        <v>609546</v>
      </c>
      <c r="B23" s="12">
        <v>2</v>
      </c>
      <c r="C23" s="12">
        <v>1</v>
      </c>
      <c r="D23" s="12">
        <v>12</v>
      </c>
      <c r="E23" t="s">
        <v>167</v>
      </c>
      <c r="H23">
        <f>IF('Раздел 2'!P38&gt;='Раздел 2'!P39,0,1)</f>
        <v>0</v>
      </c>
    </row>
    <row r="24" spans="1:8" x14ac:dyDescent="0.2">
      <c r="A24">
        <f t="shared" si="0"/>
        <v>609546</v>
      </c>
      <c r="B24" s="12">
        <v>2</v>
      </c>
      <c r="C24" s="12">
        <v>1</v>
      </c>
      <c r="D24" s="12">
        <v>13</v>
      </c>
      <c r="E24" t="s">
        <v>168</v>
      </c>
      <c r="H24">
        <f>IF('Раздел 2'!P39&gt;='Раздел 2'!P40,0,1)</f>
        <v>0</v>
      </c>
    </row>
    <row r="25" spans="1:8" x14ac:dyDescent="0.2">
      <c r="A25" s="68">
        <f t="shared" si="0"/>
        <v>609546</v>
      </c>
      <c r="B25" s="68">
        <v>3</v>
      </c>
      <c r="C25" s="68">
        <v>0</v>
      </c>
      <c r="D25" s="68">
        <v>0</v>
      </c>
      <c r="E25" s="68" t="str">
        <f>CONCATENATE("Количество ошибок в разделе 3: ",H25)</f>
        <v>Количество ошибок в разделе 3: 0</v>
      </c>
      <c r="F25" s="68"/>
      <c r="G25" s="68"/>
      <c r="H25" s="68">
        <f>SUM(H26:H28)</f>
        <v>0</v>
      </c>
    </row>
    <row r="26" spans="1:8" x14ac:dyDescent="0.2">
      <c r="A26">
        <f t="shared" si="0"/>
        <v>609546</v>
      </c>
      <c r="B26" s="12">
        <v>3</v>
      </c>
      <c r="C26" s="12">
        <v>1</v>
      </c>
      <c r="D26" s="12">
        <v>1</v>
      </c>
      <c r="E26" t="s">
        <v>169</v>
      </c>
      <c r="H26">
        <f>IF('Раздел 3'!P23=SUM('Раздел 3'!P24:P30,'Раздел 3'!P32:P34),0,1)</f>
        <v>0</v>
      </c>
    </row>
    <row r="27" spans="1:8" x14ac:dyDescent="0.2">
      <c r="A27">
        <f t="shared" si="0"/>
        <v>609546</v>
      </c>
      <c r="B27" s="12">
        <v>3</v>
      </c>
      <c r="C27" s="12">
        <v>1</v>
      </c>
      <c r="D27" s="12">
        <v>2</v>
      </c>
      <c r="E27" t="s">
        <v>170</v>
      </c>
      <c r="H27">
        <f>IF('Раздел 3'!P35&gt;='Раздел 3'!P36,0,1)</f>
        <v>0</v>
      </c>
    </row>
    <row r="28" spans="1:8" x14ac:dyDescent="0.2">
      <c r="A28">
        <f t="shared" si="0"/>
        <v>609546</v>
      </c>
      <c r="B28" s="12">
        <v>3</v>
      </c>
      <c r="C28" s="12">
        <v>2</v>
      </c>
      <c r="D28" s="12">
        <v>3</v>
      </c>
      <c r="E28" t="s">
        <v>171</v>
      </c>
      <c r="H28">
        <f>IF('Раздел 3'!P30&gt;='Раздел 3'!P31,0,1)</f>
        <v>0</v>
      </c>
    </row>
    <row r="29" spans="1:8" x14ac:dyDescent="0.2">
      <c r="A29" s="68">
        <f t="shared" si="0"/>
        <v>609546</v>
      </c>
      <c r="B29" s="68">
        <v>5</v>
      </c>
      <c r="C29" s="68">
        <v>0</v>
      </c>
      <c r="D29" s="68">
        <v>0</v>
      </c>
      <c r="E29" s="68" t="str">
        <f>CONCATENATE("Количество ошибок в разделе 5: ",H29)</f>
        <v>Количество ошибок в разделе 5: 0</v>
      </c>
      <c r="F29" s="68"/>
      <c r="G29" s="68"/>
      <c r="H29" s="68">
        <f>SUM(H30:H298)</f>
        <v>0</v>
      </c>
    </row>
    <row r="30" spans="1:8" x14ac:dyDescent="0.2">
      <c r="A30">
        <f t="shared" si="0"/>
        <v>609546</v>
      </c>
      <c r="B30" s="12">
        <v>5</v>
      </c>
      <c r="C30" s="12">
        <v>1</v>
      </c>
      <c r="D30" s="12">
        <v>1</v>
      </c>
      <c r="E30" t="s">
        <v>186</v>
      </c>
      <c r="H30">
        <f>IF('Раздел 5'!P21=SUM('Раздел 5'!P22,'Раздел 5'!P27,'Раздел 5'!P34:P35),0,1)</f>
        <v>0</v>
      </c>
    </row>
    <row r="31" spans="1:8" x14ac:dyDescent="0.2">
      <c r="A31">
        <f t="shared" si="0"/>
        <v>609546</v>
      </c>
      <c r="B31" s="12">
        <v>5</v>
      </c>
      <c r="C31" s="12">
        <v>2</v>
      </c>
      <c r="D31" s="12">
        <v>2</v>
      </c>
      <c r="E31" t="s">
        <v>187</v>
      </c>
      <c r="H31">
        <f>IF('Раздел 5'!Q21=SUM('Раздел 5'!Q22,'Раздел 5'!Q27,'Раздел 5'!Q34:Q35),0,1)</f>
        <v>0</v>
      </c>
    </row>
    <row r="32" spans="1:8" x14ac:dyDescent="0.2">
      <c r="A32">
        <f t="shared" si="0"/>
        <v>609546</v>
      </c>
      <c r="B32" s="12">
        <v>5</v>
      </c>
      <c r="C32" s="12">
        <v>3</v>
      </c>
      <c r="D32" s="12">
        <v>3</v>
      </c>
      <c r="E32" t="s">
        <v>188</v>
      </c>
      <c r="H32">
        <f>IF('Раздел 5'!R21=SUM('Раздел 5'!R22,'Раздел 5'!R27,'Раздел 5'!R34:R35),0,1)</f>
        <v>0</v>
      </c>
    </row>
    <row r="33" spans="1:8" x14ac:dyDescent="0.2">
      <c r="A33">
        <f t="shared" si="0"/>
        <v>609546</v>
      </c>
      <c r="B33" s="12">
        <v>5</v>
      </c>
      <c r="C33" s="12">
        <v>4</v>
      </c>
      <c r="D33" s="12">
        <v>4</v>
      </c>
      <c r="E33" t="s">
        <v>189</v>
      </c>
      <c r="H33">
        <f>IF('Раздел 5'!S21=SUM('Раздел 5'!S22,'Раздел 5'!S27,'Раздел 5'!S34:S35),0,1)</f>
        <v>0</v>
      </c>
    </row>
    <row r="34" spans="1:8" x14ac:dyDescent="0.2">
      <c r="A34">
        <f t="shared" ref="A34:A65" si="1">P_3</f>
        <v>609546</v>
      </c>
      <c r="B34" s="12">
        <v>5</v>
      </c>
      <c r="C34" s="12">
        <v>5</v>
      </c>
      <c r="D34" s="12">
        <v>5</v>
      </c>
      <c r="E34" t="s">
        <v>190</v>
      </c>
      <c r="H34">
        <f>IF('Раздел 5'!T21=SUM('Раздел 5'!T22,'Раздел 5'!T27,'Раздел 5'!T34:T35),0,1)</f>
        <v>0</v>
      </c>
    </row>
    <row r="35" spans="1:8" x14ac:dyDescent="0.2">
      <c r="A35">
        <f t="shared" si="1"/>
        <v>609546</v>
      </c>
      <c r="B35" s="12">
        <v>5</v>
      </c>
      <c r="C35" s="12">
        <v>6</v>
      </c>
      <c r="D35" s="12">
        <v>6</v>
      </c>
      <c r="E35" t="s">
        <v>191</v>
      </c>
      <c r="H35">
        <f>IF('Раздел 5'!U21=SUM('Раздел 5'!U22,'Раздел 5'!U27,'Раздел 5'!U34:U35),0,1)</f>
        <v>0</v>
      </c>
    </row>
    <row r="36" spans="1:8" x14ac:dyDescent="0.2">
      <c r="A36">
        <f t="shared" si="1"/>
        <v>609546</v>
      </c>
      <c r="B36" s="12">
        <v>5</v>
      </c>
      <c r="C36" s="12">
        <v>7</v>
      </c>
      <c r="D36" s="12">
        <v>7</v>
      </c>
      <c r="E36" t="s">
        <v>192</v>
      </c>
      <c r="H36">
        <f>IF('Раздел 5'!V21=SUM('Раздел 5'!V22,'Раздел 5'!V27,'Раздел 5'!V34:V35),0,1)</f>
        <v>0</v>
      </c>
    </row>
    <row r="37" spans="1:8" x14ac:dyDescent="0.2">
      <c r="A37">
        <f t="shared" si="1"/>
        <v>609546</v>
      </c>
      <c r="B37" s="12">
        <v>5</v>
      </c>
      <c r="C37" s="12">
        <v>8</v>
      </c>
      <c r="D37" s="12">
        <v>8</v>
      </c>
      <c r="E37" t="s">
        <v>193</v>
      </c>
      <c r="H37">
        <f>IF('Раздел 5'!W21=SUM('Раздел 5'!W22,'Раздел 5'!W27,'Раздел 5'!W34:W35),0,1)</f>
        <v>0</v>
      </c>
    </row>
    <row r="38" spans="1:8" x14ac:dyDescent="0.2">
      <c r="A38">
        <f t="shared" si="1"/>
        <v>609546</v>
      </c>
      <c r="B38" s="12">
        <v>5</v>
      </c>
      <c r="C38" s="12">
        <v>9</v>
      </c>
      <c r="D38" s="12">
        <v>9</v>
      </c>
      <c r="E38" t="s">
        <v>194</v>
      </c>
      <c r="H38">
        <f>IF('Раздел 5'!X21=SUM('Раздел 5'!X22,'Раздел 5'!X27,'Раздел 5'!X34:X35),0,1)</f>
        <v>0</v>
      </c>
    </row>
    <row r="39" spans="1:8" x14ac:dyDescent="0.2">
      <c r="A39">
        <f t="shared" si="1"/>
        <v>609546</v>
      </c>
      <c r="B39" s="12">
        <v>5</v>
      </c>
      <c r="C39" s="12">
        <v>10</v>
      </c>
      <c r="D39" s="12">
        <v>10</v>
      </c>
      <c r="E39" t="s">
        <v>195</v>
      </c>
      <c r="H39">
        <f>IF('Раздел 5'!Y21=SUM('Раздел 5'!Y22,'Раздел 5'!Y27,'Раздел 5'!Y34:Y35),0,1)</f>
        <v>0</v>
      </c>
    </row>
    <row r="40" spans="1:8" x14ac:dyDescent="0.2">
      <c r="A40">
        <f t="shared" si="1"/>
        <v>609546</v>
      </c>
      <c r="B40" s="12">
        <v>5</v>
      </c>
      <c r="C40" s="12">
        <v>11</v>
      </c>
      <c r="D40" s="12">
        <v>11</v>
      </c>
      <c r="E40" t="s">
        <v>196</v>
      </c>
      <c r="H40">
        <f>IF('Раздел 5'!Z21=SUM('Раздел 5'!Z22,'Раздел 5'!Z27,'Раздел 5'!Z34:Z35),0,1)</f>
        <v>0</v>
      </c>
    </row>
    <row r="41" spans="1:8" x14ac:dyDescent="0.2">
      <c r="A41">
        <f t="shared" si="1"/>
        <v>609546</v>
      </c>
      <c r="B41" s="12">
        <v>5</v>
      </c>
      <c r="C41" s="12">
        <v>12</v>
      </c>
      <c r="D41" s="12">
        <v>12</v>
      </c>
      <c r="E41" t="s">
        <v>197</v>
      </c>
      <c r="H41">
        <f>IF('Раздел 5'!AA21=SUM('Раздел 5'!AA22,'Раздел 5'!AA27,'Раздел 5'!AA34:AA35),0,1)</f>
        <v>0</v>
      </c>
    </row>
    <row r="42" spans="1:8" x14ac:dyDescent="0.2">
      <c r="A42">
        <f t="shared" si="1"/>
        <v>609546</v>
      </c>
      <c r="B42" s="12">
        <v>5</v>
      </c>
      <c r="C42" s="12">
        <v>13</v>
      </c>
      <c r="D42" s="12">
        <v>13</v>
      </c>
      <c r="E42" t="s">
        <v>198</v>
      </c>
      <c r="H42">
        <f>IF('Раздел 5'!AB21=SUM('Раздел 5'!AB22,'Раздел 5'!AB27,'Раздел 5'!AB34:AB35),0,1)</f>
        <v>0</v>
      </c>
    </row>
    <row r="43" spans="1:8" x14ac:dyDescent="0.2">
      <c r="A43">
        <f t="shared" si="1"/>
        <v>609546</v>
      </c>
      <c r="B43" s="12">
        <v>5</v>
      </c>
      <c r="C43" s="12">
        <v>14</v>
      </c>
      <c r="D43" s="12">
        <v>14</v>
      </c>
      <c r="E43" t="s">
        <v>199</v>
      </c>
      <c r="H43">
        <f>IF('Раздел 5'!AC21=SUM('Раздел 5'!AC22,'Раздел 5'!AC27,'Раздел 5'!AC34:AC35),0,1)</f>
        <v>0</v>
      </c>
    </row>
    <row r="44" spans="1:8" x14ac:dyDescent="0.2">
      <c r="A44">
        <f t="shared" si="1"/>
        <v>609546</v>
      </c>
      <c r="B44" s="12">
        <v>5</v>
      </c>
      <c r="C44" s="12">
        <v>15</v>
      </c>
      <c r="D44" s="12">
        <v>15</v>
      </c>
      <c r="E44" t="s">
        <v>200</v>
      </c>
      <c r="H44">
        <f>IF('Раздел 5'!AD21=SUM('Раздел 5'!AD22,'Раздел 5'!AD27,'Раздел 5'!AD34:AD35),0,1)</f>
        <v>0</v>
      </c>
    </row>
    <row r="45" spans="1:8" x14ac:dyDescent="0.2">
      <c r="A45">
        <f t="shared" si="1"/>
        <v>609546</v>
      </c>
      <c r="B45" s="12">
        <v>5</v>
      </c>
      <c r="C45" s="12">
        <v>16</v>
      </c>
      <c r="D45" s="12">
        <v>16</v>
      </c>
      <c r="E45" t="s">
        <v>201</v>
      </c>
      <c r="H45">
        <f>IF('Раздел 5'!AE21=SUM('Раздел 5'!AE22,'Раздел 5'!AE27,'Раздел 5'!AE34:AE35),0,1)</f>
        <v>0</v>
      </c>
    </row>
    <row r="46" spans="1:8" x14ac:dyDescent="0.2">
      <c r="A46">
        <f t="shared" si="1"/>
        <v>609546</v>
      </c>
      <c r="B46" s="12">
        <v>5</v>
      </c>
      <c r="C46" s="12">
        <v>17</v>
      </c>
      <c r="D46" s="12">
        <v>17</v>
      </c>
      <c r="E46" t="s">
        <v>202</v>
      </c>
      <c r="H46">
        <f>IF('Раздел 5'!AF21=SUM('Раздел 5'!AF22,'Раздел 5'!AF27,'Раздел 5'!AF34:AF35),0,1)</f>
        <v>0</v>
      </c>
    </row>
    <row r="47" spans="1:8" x14ac:dyDescent="0.2">
      <c r="A47">
        <f t="shared" si="1"/>
        <v>609546</v>
      </c>
      <c r="B47" s="12">
        <v>5</v>
      </c>
      <c r="C47" s="12">
        <v>18</v>
      </c>
      <c r="D47" s="12">
        <v>18</v>
      </c>
      <c r="E47" t="s">
        <v>203</v>
      </c>
      <c r="H47">
        <f>IF('Раздел 5'!AG21=SUM('Раздел 5'!AG22,'Раздел 5'!AG27,'Раздел 5'!AG34:AG35),0,1)</f>
        <v>0</v>
      </c>
    </row>
    <row r="48" spans="1:8" x14ac:dyDescent="0.2">
      <c r="A48">
        <f t="shared" si="1"/>
        <v>609546</v>
      </c>
      <c r="B48" s="12">
        <v>5</v>
      </c>
      <c r="C48" s="12">
        <v>19</v>
      </c>
      <c r="D48" s="12">
        <v>19</v>
      </c>
      <c r="E48" t="s">
        <v>204</v>
      </c>
      <c r="H48">
        <f>IF('Раздел 5'!AH21=SUM('Раздел 5'!AH22,'Раздел 5'!AH27,'Раздел 5'!AH34:AH35),0,1)</f>
        <v>0</v>
      </c>
    </row>
    <row r="49" spans="1:8" x14ac:dyDescent="0.2">
      <c r="A49">
        <f t="shared" si="1"/>
        <v>609546</v>
      </c>
      <c r="B49" s="12">
        <v>5</v>
      </c>
      <c r="C49" s="12">
        <v>20</v>
      </c>
      <c r="D49" s="12">
        <v>20</v>
      </c>
      <c r="E49" t="s">
        <v>205</v>
      </c>
      <c r="H49">
        <f>IF('Раздел 5'!AI21=SUM('Раздел 5'!AI22,'Раздел 5'!AI27,'Раздел 5'!AI34:AI35),0,1)</f>
        <v>0</v>
      </c>
    </row>
    <row r="50" spans="1:8" x14ac:dyDescent="0.2">
      <c r="A50">
        <f t="shared" si="1"/>
        <v>609546</v>
      </c>
      <c r="B50" s="12">
        <v>5</v>
      </c>
      <c r="C50" s="12">
        <v>21</v>
      </c>
      <c r="D50" s="12">
        <v>21</v>
      </c>
      <c r="E50" t="s">
        <v>206</v>
      </c>
      <c r="H50">
        <f>IF('Раздел 5'!AJ21=SUM('Раздел 5'!AJ22,'Раздел 5'!AJ27,'Раздел 5'!AJ34:AJ35),0,1)</f>
        <v>0</v>
      </c>
    </row>
    <row r="51" spans="1:8" x14ac:dyDescent="0.2">
      <c r="A51">
        <f t="shared" si="1"/>
        <v>609546</v>
      </c>
      <c r="B51" s="12">
        <v>5</v>
      </c>
      <c r="C51" s="12">
        <v>22</v>
      </c>
      <c r="D51" s="12">
        <v>22</v>
      </c>
      <c r="E51" t="s">
        <v>207</v>
      </c>
      <c r="H51">
        <f>IF('Раздел 5'!AK21=SUM('Раздел 5'!AK22,'Раздел 5'!AK27,'Раздел 5'!AK34:AK35),0,1)</f>
        <v>0</v>
      </c>
    </row>
    <row r="52" spans="1:8" x14ac:dyDescent="0.2">
      <c r="A52">
        <f t="shared" si="1"/>
        <v>609546</v>
      </c>
      <c r="B52" s="12">
        <v>5</v>
      </c>
      <c r="C52" s="12">
        <v>23</v>
      </c>
      <c r="D52" s="12">
        <v>23</v>
      </c>
      <c r="E52" t="s">
        <v>208</v>
      </c>
      <c r="H52">
        <f>IF('Раздел 5'!AL21=SUM('Раздел 5'!AL22,'Раздел 5'!AL27,'Раздел 5'!AL34:AL35),0,1)</f>
        <v>0</v>
      </c>
    </row>
    <row r="53" spans="1:8" x14ac:dyDescent="0.2">
      <c r="A53">
        <f t="shared" si="1"/>
        <v>609546</v>
      </c>
      <c r="B53" s="12">
        <v>5</v>
      </c>
      <c r="C53" s="12">
        <v>24</v>
      </c>
      <c r="D53" s="12">
        <v>24</v>
      </c>
      <c r="E53" t="s">
        <v>209</v>
      </c>
      <c r="H53">
        <f>IF('Раздел 5'!AM21=SUM('Раздел 5'!AM22,'Раздел 5'!AM27,'Раздел 5'!AM34:AM35),0,1)</f>
        <v>0</v>
      </c>
    </row>
    <row r="54" spans="1:8" x14ac:dyDescent="0.2">
      <c r="A54">
        <f t="shared" si="1"/>
        <v>609546</v>
      </c>
      <c r="B54" s="12">
        <v>5</v>
      </c>
      <c r="C54" s="12">
        <v>25</v>
      </c>
      <c r="D54" s="12">
        <v>25</v>
      </c>
      <c r="E54" t="s">
        <v>210</v>
      </c>
      <c r="H54">
        <f>IF('Раздел 5'!AN21=SUM('Раздел 5'!AN22,'Раздел 5'!AN27,'Раздел 5'!AN34:AN35),0,1)</f>
        <v>0</v>
      </c>
    </row>
    <row r="55" spans="1:8" x14ac:dyDescent="0.2">
      <c r="A55">
        <f t="shared" si="1"/>
        <v>609546</v>
      </c>
      <c r="B55" s="12">
        <v>5</v>
      </c>
      <c r="C55" s="12">
        <v>26</v>
      </c>
      <c r="D55" s="12">
        <v>26</v>
      </c>
      <c r="E55" t="s">
        <v>211</v>
      </c>
      <c r="H55">
        <f>IF('Раздел 5'!AO21=SUM('Раздел 5'!AO22,'Раздел 5'!AO27,'Раздел 5'!AO34:AO35),0,1)</f>
        <v>0</v>
      </c>
    </row>
    <row r="56" spans="1:8" x14ac:dyDescent="0.2">
      <c r="A56">
        <f t="shared" si="1"/>
        <v>609546</v>
      </c>
      <c r="B56" s="12">
        <v>5</v>
      </c>
      <c r="C56" s="12">
        <v>27</v>
      </c>
      <c r="D56" s="12">
        <v>27</v>
      </c>
      <c r="E56" t="s">
        <v>212</v>
      </c>
      <c r="H56">
        <f>IF('Раздел 5'!AP21=SUM('Раздел 5'!AP22,'Раздел 5'!AP27,'Раздел 5'!AP34:AP35),0,1)</f>
        <v>0</v>
      </c>
    </row>
    <row r="57" spans="1:8" x14ac:dyDescent="0.2">
      <c r="A57">
        <f t="shared" si="1"/>
        <v>609546</v>
      </c>
      <c r="B57" s="12">
        <v>5</v>
      </c>
      <c r="C57" s="12">
        <v>28</v>
      </c>
      <c r="D57" s="12">
        <v>28</v>
      </c>
      <c r="E57" t="s">
        <v>213</v>
      </c>
      <c r="H57">
        <f>IF('Раздел 5'!AQ21=SUM('Раздел 5'!AQ22,'Раздел 5'!AQ27,'Раздел 5'!AQ34:AQ35),0,1)</f>
        <v>0</v>
      </c>
    </row>
    <row r="58" spans="1:8" x14ac:dyDescent="0.2">
      <c r="A58">
        <f t="shared" si="1"/>
        <v>609546</v>
      </c>
      <c r="B58" s="12">
        <v>5</v>
      </c>
      <c r="C58" s="12">
        <v>29</v>
      </c>
      <c r="D58" s="12">
        <v>29</v>
      </c>
      <c r="E58" t="s">
        <v>214</v>
      </c>
      <c r="H58">
        <f>IF('Раздел 5'!AR21=SUM('Раздел 5'!AR22,'Раздел 5'!AR27,'Раздел 5'!AR34:AR35),0,1)</f>
        <v>0</v>
      </c>
    </row>
    <row r="59" spans="1:8" x14ac:dyDescent="0.2">
      <c r="A59">
        <f t="shared" si="1"/>
        <v>609546</v>
      </c>
      <c r="B59" s="12">
        <v>5</v>
      </c>
      <c r="C59" s="12">
        <v>30</v>
      </c>
      <c r="D59" s="12">
        <v>30</v>
      </c>
      <c r="E59" t="s">
        <v>215</v>
      </c>
      <c r="H59">
        <f>IF('Раздел 5'!P22=SUM('Раздел 5'!P23:P26),0,1)</f>
        <v>0</v>
      </c>
    </row>
    <row r="60" spans="1:8" x14ac:dyDescent="0.2">
      <c r="A60">
        <f t="shared" si="1"/>
        <v>609546</v>
      </c>
      <c r="B60" s="12">
        <v>5</v>
      </c>
      <c r="C60" s="12">
        <v>31</v>
      </c>
      <c r="D60" s="12">
        <v>31</v>
      </c>
      <c r="E60" t="s">
        <v>216</v>
      </c>
      <c r="H60">
        <f>IF('Раздел 5'!Q22=SUM('Раздел 5'!Q23:Q26),0,1)</f>
        <v>0</v>
      </c>
    </row>
    <row r="61" spans="1:8" x14ac:dyDescent="0.2">
      <c r="A61">
        <f t="shared" si="1"/>
        <v>609546</v>
      </c>
      <c r="B61" s="12">
        <v>5</v>
      </c>
      <c r="C61" s="12">
        <v>32</v>
      </c>
      <c r="D61" s="12">
        <v>32</v>
      </c>
      <c r="E61" t="s">
        <v>217</v>
      </c>
      <c r="H61">
        <f>IF('Раздел 5'!R22=SUM('Раздел 5'!R23:R26),0,1)</f>
        <v>0</v>
      </c>
    </row>
    <row r="62" spans="1:8" x14ac:dyDescent="0.2">
      <c r="A62">
        <f t="shared" si="1"/>
        <v>609546</v>
      </c>
      <c r="B62" s="12">
        <v>5</v>
      </c>
      <c r="C62" s="12">
        <v>33</v>
      </c>
      <c r="D62" s="12">
        <v>33</v>
      </c>
      <c r="E62" t="s">
        <v>218</v>
      </c>
      <c r="H62">
        <f>IF('Раздел 5'!S22=SUM('Раздел 5'!S23:S26),0,1)</f>
        <v>0</v>
      </c>
    </row>
    <row r="63" spans="1:8" x14ac:dyDescent="0.2">
      <c r="A63">
        <f t="shared" si="1"/>
        <v>609546</v>
      </c>
      <c r="B63" s="12">
        <v>5</v>
      </c>
      <c r="C63" s="12">
        <v>34</v>
      </c>
      <c r="D63" s="12">
        <v>34</v>
      </c>
      <c r="E63" t="s">
        <v>219</v>
      </c>
      <c r="H63">
        <f>IF('Раздел 5'!T22=SUM('Раздел 5'!T23:T26),0,1)</f>
        <v>0</v>
      </c>
    </row>
    <row r="64" spans="1:8" x14ac:dyDescent="0.2">
      <c r="A64">
        <f t="shared" si="1"/>
        <v>609546</v>
      </c>
      <c r="B64" s="12">
        <v>5</v>
      </c>
      <c r="C64" s="12">
        <v>35</v>
      </c>
      <c r="D64" s="12">
        <v>35</v>
      </c>
      <c r="E64" t="s">
        <v>220</v>
      </c>
      <c r="H64">
        <f>IF('Раздел 5'!U22=SUM('Раздел 5'!U23:U26),0,1)</f>
        <v>0</v>
      </c>
    </row>
    <row r="65" spans="1:8" x14ac:dyDescent="0.2">
      <c r="A65">
        <f t="shared" si="1"/>
        <v>609546</v>
      </c>
      <c r="B65" s="12">
        <v>5</v>
      </c>
      <c r="C65" s="12">
        <v>36</v>
      </c>
      <c r="D65" s="12">
        <v>36</v>
      </c>
      <c r="E65" t="s">
        <v>221</v>
      </c>
      <c r="H65">
        <f>IF('Раздел 5'!V22=SUM('Раздел 5'!V23:V26),0,1)</f>
        <v>0</v>
      </c>
    </row>
    <row r="66" spans="1:8" x14ac:dyDescent="0.2">
      <c r="A66">
        <f t="shared" ref="A66:A97" si="2">P_3</f>
        <v>609546</v>
      </c>
      <c r="B66" s="12">
        <v>5</v>
      </c>
      <c r="C66" s="12">
        <v>37</v>
      </c>
      <c r="D66" s="12">
        <v>37</v>
      </c>
      <c r="E66" t="s">
        <v>222</v>
      </c>
      <c r="H66">
        <f>IF('Раздел 5'!W22=SUM('Раздел 5'!W23:W26),0,1)</f>
        <v>0</v>
      </c>
    </row>
    <row r="67" spans="1:8" x14ac:dyDescent="0.2">
      <c r="A67">
        <f t="shared" si="2"/>
        <v>609546</v>
      </c>
      <c r="B67" s="12">
        <v>5</v>
      </c>
      <c r="C67" s="12">
        <v>38</v>
      </c>
      <c r="D67" s="12">
        <v>38</v>
      </c>
      <c r="E67" t="s">
        <v>223</v>
      </c>
      <c r="H67">
        <f>IF('Раздел 5'!X22=SUM('Раздел 5'!X23:X26),0,1)</f>
        <v>0</v>
      </c>
    </row>
    <row r="68" spans="1:8" x14ac:dyDescent="0.2">
      <c r="A68">
        <f t="shared" si="2"/>
        <v>609546</v>
      </c>
      <c r="B68" s="12">
        <v>5</v>
      </c>
      <c r="C68" s="12">
        <v>39</v>
      </c>
      <c r="D68" s="12">
        <v>39</v>
      </c>
      <c r="E68" t="s">
        <v>224</v>
      </c>
      <c r="H68">
        <f>IF('Раздел 5'!Y22=SUM('Раздел 5'!Y23:Y26),0,1)</f>
        <v>0</v>
      </c>
    </row>
    <row r="69" spans="1:8" x14ac:dyDescent="0.2">
      <c r="A69">
        <f t="shared" si="2"/>
        <v>609546</v>
      </c>
      <c r="B69" s="12">
        <v>5</v>
      </c>
      <c r="C69" s="12">
        <v>40</v>
      </c>
      <c r="D69" s="12">
        <v>40</v>
      </c>
      <c r="E69" t="s">
        <v>225</v>
      </c>
      <c r="H69">
        <f>IF('Раздел 5'!Z22=SUM('Раздел 5'!Z23:Z26),0,1)</f>
        <v>0</v>
      </c>
    </row>
    <row r="70" spans="1:8" x14ac:dyDescent="0.2">
      <c r="A70">
        <f t="shared" si="2"/>
        <v>609546</v>
      </c>
      <c r="B70" s="12">
        <v>5</v>
      </c>
      <c r="C70" s="12">
        <v>41</v>
      </c>
      <c r="D70" s="12">
        <v>41</v>
      </c>
      <c r="E70" t="s">
        <v>226</v>
      </c>
      <c r="H70">
        <f>IF('Раздел 5'!AA22=SUM('Раздел 5'!AA23:AA26),0,1)</f>
        <v>0</v>
      </c>
    </row>
    <row r="71" spans="1:8" x14ac:dyDescent="0.2">
      <c r="A71">
        <f t="shared" si="2"/>
        <v>609546</v>
      </c>
      <c r="B71" s="12">
        <v>5</v>
      </c>
      <c r="C71" s="12">
        <v>42</v>
      </c>
      <c r="D71" s="12">
        <v>42</v>
      </c>
      <c r="E71" t="s">
        <v>227</v>
      </c>
      <c r="H71">
        <f>IF('Раздел 5'!AB22=SUM('Раздел 5'!AB23:AB26),0,1)</f>
        <v>0</v>
      </c>
    </row>
    <row r="72" spans="1:8" x14ac:dyDescent="0.2">
      <c r="A72">
        <f t="shared" si="2"/>
        <v>609546</v>
      </c>
      <c r="B72" s="12">
        <v>5</v>
      </c>
      <c r="C72" s="12">
        <v>43</v>
      </c>
      <c r="D72" s="12">
        <v>43</v>
      </c>
      <c r="E72" t="s">
        <v>228</v>
      </c>
      <c r="H72">
        <f>IF('Раздел 5'!AC22=SUM('Раздел 5'!AC23:AC26),0,1)</f>
        <v>0</v>
      </c>
    </row>
    <row r="73" spans="1:8" x14ac:dyDescent="0.2">
      <c r="A73">
        <f t="shared" si="2"/>
        <v>609546</v>
      </c>
      <c r="B73" s="12">
        <v>5</v>
      </c>
      <c r="C73" s="12">
        <v>44</v>
      </c>
      <c r="D73" s="12">
        <v>44</v>
      </c>
      <c r="E73" t="s">
        <v>229</v>
      </c>
      <c r="H73">
        <f>IF('Раздел 5'!AD22=SUM('Раздел 5'!AD23:AD26),0,1)</f>
        <v>0</v>
      </c>
    </row>
    <row r="74" spans="1:8" x14ac:dyDescent="0.2">
      <c r="A74">
        <f t="shared" si="2"/>
        <v>609546</v>
      </c>
      <c r="B74" s="12">
        <v>5</v>
      </c>
      <c r="C74" s="12">
        <v>45</v>
      </c>
      <c r="D74" s="12">
        <v>45</v>
      </c>
      <c r="E74" t="s">
        <v>230</v>
      </c>
      <c r="H74">
        <f>IF('Раздел 5'!AE22=SUM('Раздел 5'!AE23:AE26),0,1)</f>
        <v>0</v>
      </c>
    </row>
    <row r="75" spans="1:8" x14ac:dyDescent="0.2">
      <c r="A75">
        <f t="shared" si="2"/>
        <v>609546</v>
      </c>
      <c r="B75" s="12">
        <v>5</v>
      </c>
      <c r="C75" s="12">
        <v>46</v>
      </c>
      <c r="D75" s="12">
        <v>46</v>
      </c>
      <c r="E75" t="s">
        <v>231</v>
      </c>
      <c r="H75">
        <f>IF('Раздел 5'!AF22=SUM('Раздел 5'!AF23:AF26),0,1)</f>
        <v>0</v>
      </c>
    </row>
    <row r="76" spans="1:8" x14ac:dyDescent="0.2">
      <c r="A76">
        <f t="shared" si="2"/>
        <v>609546</v>
      </c>
      <c r="B76" s="12">
        <v>5</v>
      </c>
      <c r="C76" s="12">
        <v>47</v>
      </c>
      <c r="D76" s="12">
        <v>47</v>
      </c>
      <c r="E76" t="s">
        <v>232</v>
      </c>
      <c r="H76">
        <f>IF('Раздел 5'!AG22=SUM('Раздел 5'!AG23:AG26),0,1)</f>
        <v>0</v>
      </c>
    </row>
    <row r="77" spans="1:8" x14ac:dyDescent="0.2">
      <c r="A77">
        <f t="shared" si="2"/>
        <v>609546</v>
      </c>
      <c r="B77" s="12">
        <v>5</v>
      </c>
      <c r="C77" s="12">
        <v>48</v>
      </c>
      <c r="D77" s="12">
        <v>48</v>
      </c>
      <c r="E77" t="s">
        <v>233</v>
      </c>
      <c r="H77">
        <f>IF('Раздел 5'!AH22=SUM('Раздел 5'!AH23:AH26),0,1)</f>
        <v>0</v>
      </c>
    </row>
    <row r="78" spans="1:8" x14ac:dyDescent="0.2">
      <c r="A78">
        <f t="shared" si="2"/>
        <v>609546</v>
      </c>
      <c r="B78" s="12">
        <v>5</v>
      </c>
      <c r="C78" s="12">
        <v>49</v>
      </c>
      <c r="D78" s="12">
        <v>49</v>
      </c>
      <c r="E78" t="s">
        <v>234</v>
      </c>
      <c r="H78">
        <f>IF('Раздел 5'!AI22=SUM('Раздел 5'!AI23:AI26),0,1)</f>
        <v>0</v>
      </c>
    </row>
    <row r="79" spans="1:8" x14ac:dyDescent="0.2">
      <c r="A79">
        <f t="shared" si="2"/>
        <v>609546</v>
      </c>
      <c r="B79" s="12">
        <v>5</v>
      </c>
      <c r="C79" s="12">
        <v>50</v>
      </c>
      <c r="D79" s="12">
        <v>50</v>
      </c>
      <c r="E79" t="s">
        <v>235</v>
      </c>
      <c r="H79">
        <f>IF('Раздел 5'!AJ22=SUM('Раздел 5'!AJ23:AJ26),0,1)</f>
        <v>0</v>
      </c>
    </row>
    <row r="80" spans="1:8" x14ac:dyDescent="0.2">
      <c r="A80">
        <f t="shared" si="2"/>
        <v>609546</v>
      </c>
      <c r="B80" s="12">
        <v>5</v>
      </c>
      <c r="C80" s="12">
        <v>51</v>
      </c>
      <c r="D80" s="12">
        <v>51</v>
      </c>
      <c r="E80" t="s">
        <v>236</v>
      </c>
      <c r="H80">
        <f>IF('Раздел 5'!AK22=SUM('Раздел 5'!AK23:AK26),0,1)</f>
        <v>0</v>
      </c>
    </row>
    <row r="81" spans="1:8" x14ac:dyDescent="0.2">
      <c r="A81">
        <f t="shared" si="2"/>
        <v>609546</v>
      </c>
      <c r="B81" s="12">
        <v>5</v>
      </c>
      <c r="C81" s="12">
        <v>52</v>
      </c>
      <c r="D81" s="12">
        <v>52</v>
      </c>
      <c r="E81" t="s">
        <v>237</v>
      </c>
      <c r="H81">
        <f>IF('Раздел 5'!AL22=SUM('Раздел 5'!AL23:AL26),0,1)</f>
        <v>0</v>
      </c>
    </row>
    <row r="82" spans="1:8" x14ac:dyDescent="0.2">
      <c r="A82">
        <f t="shared" si="2"/>
        <v>609546</v>
      </c>
      <c r="B82" s="12">
        <v>5</v>
      </c>
      <c r="C82" s="12">
        <v>53</v>
      </c>
      <c r="D82" s="12">
        <v>53</v>
      </c>
      <c r="E82" t="s">
        <v>238</v>
      </c>
      <c r="H82">
        <f>IF('Раздел 5'!AM22=SUM('Раздел 5'!AM23:AM26),0,1)</f>
        <v>0</v>
      </c>
    </row>
    <row r="83" spans="1:8" x14ac:dyDescent="0.2">
      <c r="A83">
        <f t="shared" si="2"/>
        <v>609546</v>
      </c>
      <c r="B83" s="12">
        <v>5</v>
      </c>
      <c r="C83" s="12">
        <v>54</v>
      </c>
      <c r="D83" s="12">
        <v>54</v>
      </c>
      <c r="E83" t="s">
        <v>239</v>
      </c>
      <c r="H83">
        <f>IF('Раздел 5'!AN22=SUM('Раздел 5'!AN23:AN26),0,1)</f>
        <v>0</v>
      </c>
    </row>
    <row r="84" spans="1:8" x14ac:dyDescent="0.2">
      <c r="A84">
        <f t="shared" si="2"/>
        <v>609546</v>
      </c>
      <c r="B84" s="12">
        <v>5</v>
      </c>
      <c r="C84" s="12">
        <v>55</v>
      </c>
      <c r="D84" s="12">
        <v>55</v>
      </c>
      <c r="E84" t="s">
        <v>240</v>
      </c>
      <c r="H84">
        <f>IF('Раздел 5'!AO22=SUM('Раздел 5'!AO23:AO26),0,1)</f>
        <v>0</v>
      </c>
    </row>
    <row r="85" spans="1:8" x14ac:dyDescent="0.2">
      <c r="A85">
        <f t="shared" si="2"/>
        <v>609546</v>
      </c>
      <c r="B85" s="12">
        <v>5</v>
      </c>
      <c r="C85" s="12">
        <v>56</v>
      </c>
      <c r="D85" s="12">
        <v>56</v>
      </c>
      <c r="E85" t="s">
        <v>241</v>
      </c>
      <c r="H85">
        <f>IF('Раздел 5'!AP22=SUM('Раздел 5'!AP23:AP26),0,1)</f>
        <v>0</v>
      </c>
    </row>
    <row r="86" spans="1:8" x14ac:dyDescent="0.2">
      <c r="A86">
        <f t="shared" si="2"/>
        <v>609546</v>
      </c>
      <c r="B86" s="12">
        <v>5</v>
      </c>
      <c r="C86" s="12">
        <v>57</v>
      </c>
      <c r="D86" s="12">
        <v>57</v>
      </c>
      <c r="E86" t="s">
        <v>242</v>
      </c>
      <c r="H86">
        <f>IF('Раздел 5'!AQ22=SUM('Раздел 5'!AQ23:AQ26),0,1)</f>
        <v>0</v>
      </c>
    </row>
    <row r="87" spans="1:8" x14ac:dyDescent="0.2">
      <c r="A87">
        <f t="shared" si="2"/>
        <v>609546</v>
      </c>
      <c r="B87" s="12">
        <v>5</v>
      </c>
      <c r="C87" s="12">
        <v>58</v>
      </c>
      <c r="D87" s="12">
        <v>58</v>
      </c>
      <c r="E87" t="s">
        <v>243</v>
      </c>
      <c r="H87">
        <f>IF('Раздел 5'!AR22=SUM('Раздел 5'!AR23:AR26),0,1)</f>
        <v>0</v>
      </c>
    </row>
    <row r="88" spans="1:8" x14ac:dyDescent="0.2">
      <c r="A88">
        <f t="shared" si="2"/>
        <v>609546</v>
      </c>
      <c r="B88" s="12">
        <v>5</v>
      </c>
      <c r="C88" s="12">
        <v>59</v>
      </c>
      <c r="D88" s="12">
        <v>59</v>
      </c>
      <c r="E88" t="s">
        <v>244</v>
      </c>
      <c r="H88">
        <f>IF('Раздел 5'!P27=SUM('Раздел 5'!P28:P33),0,1)</f>
        <v>0</v>
      </c>
    </row>
    <row r="89" spans="1:8" x14ac:dyDescent="0.2">
      <c r="A89">
        <f t="shared" si="2"/>
        <v>609546</v>
      </c>
      <c r="B89" s="12">
        <v>5</v>
      </c>
      <c r="C89" s="12">
        <v>60</v>
      </c>
      <c r="D89" s="12">
        <v>60</v>
      </c>
      <c r="E89" t="s">
        <v>245</v>
      </c>
      <c r="H89">
        <f>IF('Раздел 5'!Q27=SUM('Раздел 5'!Q28:Q33),0,1)</f>
        <v>0</v>
      </c>
    </row>
    <row r="90" spans="1:8" x14ac:dyDescent="0.2">
      <c r="A90">
        <f t="shared" si="2"/>
        <v>609546</v>
      </c>
      <c r="B90" s="12">
        <v>5</v>
      </c>
      <c r="C90" s="12">
        <v>61</v>
      </c>
      <c r="D90" s="12">
        <v>61</v>
      </c>
      <c r="E90" t="s">
        <v>246</v>
      </c>
      <c r="H90">
        <f>IF('Раздел 5'!R27=SUM('Раздел 5'!R28:R33),0,1)</f>
        <v>0</v>
      </c>
    </row>
    <row r="91" spans="1:8" x14ac:dyDescent="0.2">
      <c r="A91">
        <f t="shared" si="2"/>
        <v>609546</v>
      </c>
      <c r="B91" s="12">
        <v>5</v>
      </c>
      <c r="C91" s="12">
        <v>62</v>
      </c>
      <c r="D91" s="12">
        <v>62</v>
      </c>
      <c r="E91" t="s">
        <v>247</v>
      </c>
      <c r="H91">
        <f>IF('Раздел 5'!S27=SUM('Раздел 5'!S28:S33),0,1)</f>
        <v>0</v>
      </c>
    </row>
    <row r="92" spans="1:8" x14ac:dyDescent="0.2">
      <c r="A92">
        <f t="shared" si="2"/>
        <v>609546</v>
      </c>
      <c r="B92" s="12">
        <v>5</v>
      </c>
      <c r="C92" s="12">
        <v>63</v>
      </c>
      <c r="D92" s="12">
        <v>63</v>
      </c>
      <c r="E92" t="s">
        <v>248</v>
      </c>
      <c r="H92">
        <f>IF('Раздел 5'!T27=SUM('Раздел 5'!T28:T33),0,1)</f>
        <v>0</v>
      </c>
    </row>
    <row r="93" spans="1:8" x14ac:dyDescent="0.2">
      <c r="A93">
        <f t="shared" si="2"/>
        <v>609546</v>
      </c>
      <c r="B93" s="12">
        <v>5</v>
      </c>
      <c r="C93" s="12">
        <v>64</v>
      </c>
      <c r="D93" s="12">
        <v>64</v>
      </c>
      <c r="E93" t="s">
        <v>249</v>
      </c>
      <c r="H93">
        <f>IF('Раздел 5'!U27=SUM('Раздел 5'!U28:U33),0,1)</f>
        <v>0</v>
      </c>
    </row>
    <row r="94" spans="1:8" x14ac:dyDescent="0.2">
      <c r="A94">
        <f t="shared" si="2"/>
        <v>609546</v>
      </c>
      <c r="B94" s="12">
        <v>5</v>
      </c>
      <c r="C94" s="12">
        <v>65</v>
      </c>
      <c r="D94" s="12">
        <v>65</v>
      </c>
      <c r="E94" t="s">
        <v>250</v>
      </c>
      <c r="H94">
        <f>IF('Раздел 5'!V27=SUM('Раздел 5'!V28:V33),0,1)</f>
        <v>0</v>
      </c>
    </row>
    <row r="95" spans="1:8" x14ac:dyDescent="0.2">
      <c r="A95">
        <f t="shared" si="2"/>
        <v>609546</v>
      </c>
      <c r="B95" s="12">
        <v>5</v>
      </c>
      <c r="C95" s="12">
        <v>66</v>
      </c>
      <c r="D95" s="12">
        <v>66</v>
      </c>
      <c r="E95" t="s">
        <v>251</v>
      </c>
      <c r="H95">
        <f>IF('Раздел 5'!W27=SUM('Раздел 5'!W28:W33),0,1)</f>
        <v>0</v>
      </c>
    </row>
    <row r="96" spans="1:8" x14ac:dyDescent="0.2">
      <c r="A96">
        <f t="shared" si="2"/>
        <v>609546</v>
      </c>
      <c r="B96" s="12">
        <v>5</v>
      </c>
      <c r="C96" s="12">
        <v>67</v>
      </c>
      <c r="D96" s="12">
        <v>67</v>
      </c>
      <c r="E96" t="s">
        <v>252</v>
      </c>
      <c r="H96">
        <f>IF('Раздел 5'!X27=SUM('Раздел 5'!X28:X33),0,1)</f>
        <v>0</v>
      </c>
    </row>
    <row r="97" spans="1:8" x14ac:dyDescent="0.2">
      <c r="A97">
        <f t="shared" si="2"/>
        <v>609546</v>
      </c>
      <c r="B97" s="12">
        <v>5</v>
      </c>
      <c r="C97" s="12">
        <v>68</v>
      </c>
      <c r="D97" s="12">
        <v>68</v>
      </c>
      <c r="E97" t="s">
        <v>253</v>
      </c>
      <c r="H97">
        <f>IF('Раздел 5'!Y27=SUM('Раздел 5'!Y28:Y33),0,1)</f>
        <v>0</v>
      </c>
    </row>
    <row r="98" spans="1:8" x14ac:dyDescent="0.2">
      <c r="A98">
        <f t="shared" ref="A98:A103" si="3">P_3</f>
        <v>609546</v>
      </c>
      <c r="B98" s="12">
        <v>5</v>
      </c>
      <c r="C98" s="12">
        <v>69</v>
      </c>
      <c r="D98" s="12">
        <v>69</v>
      </c>
      <c r="E98" t="s">
        <v>254</v>
      </c>
      <c r="H98">
        <f>IF('Раздел 5'!Z27=SUM('Раздел 5'!Z28:Z33),0,1)</f>
        <v>0</v>
      </c>
    </row>
    <row r="99" spans="1:8" x14ac:dyDescent="0.2">
      <c r="A99">
        <f t="shared" si="3"/>
        <v>609546</v>
      </c>
      <c r="B99" s="12">
        <v>5</v>
      </c>
      <c r="C99" s="12">
        <v>70</v>
      </c>
      <c r="D99" s="12">
        <v>70</v>
      </c>
      <c r="E99" t="s">
        <v>255</v>
      </c>
      <c r="H99">
        <f>IF('Раздел 5'!AA27=SUM('Раздел 5'!AA28:AA33),0,1)</f>
        <v>0</v>
      </c>
    </row>
    <row r="100" spans="1:8" x14ac:dyDescent="0.2">
      <c r="A100">
        <f t="shared" si="3"/>
        <v>609546</v>
      </c>
      <c r="B100" s="12">
        <v>5</v>
      </c>
      <c r="C100" s="12">
        <v>71</v>
      </c>
      <c r="D100" s="12">
        <v>71</v>
      </c>
      <c r="E100" t="s">
        <v>256</v>
      </c>
      <c r="H100">
        <f>IF('Раздел 5'!AB27=SUM('Раздел 5'!AB28:AB33),0,1)</f>
        <v>0</v>
      </c>
    </row>
    <row r="101" spans="1:8" x14ac:dyDescent="0.2">
      <c r="A101">
        <f t="shared" si="3"/>
        <v>609546</v>
      </c>
      <c r="B101" s="12">
        <v>5</v>
      </c>
      <c r="C101" s="12">
        <v>72</v>
      </c>
      <c r="D101" s="12">
        <v>72</v>
      </c>
      <c r="E101" t="s">
        <v>257</v>
      </c>
      <c r="H101">
        <f>IF('Раздел 5'!AC27=SUM('Раздел 5'!AC28:AC33),0,1)</f>
        <v>0</v>
      </c>
    </row>
    <row r="102" spans="1:8" x14ac:dyDescent="0.2">
      <c r="A102">
        <f t="shared" si="3"/>
        <v>609546</v>
      </c>
      <c r="B102" s="12">
        <v>5</v>
      </c>
      <c r="C102" s="12">
        <v>73</v>
      </c>
      <c r="D102" s="12">
        <v>73</v>
      </c>
      <c r="E102" t="s">
        <v>258</v>
      </c>
      <c r="H102">
        <f>IF('Раздел 5'!AD27=SUM('Раздел 5'!AD28:AD33),0,1)</f>
        <v>0</v>
      </c>
    </row>
    <row r="103" spans="1:8" x14ac:dyDescent="0.2">
      <c r="A103">
        <f t="shared" si="3"/>
        <v>609546</v>
      </c>
      <c r="B103" s="12">
        <v>5</v>
      </c>
      <c r="C103" s="12">
        <v>74</v>
      </c>
      <c r="D103" s="12">
        <v>74</v>
      </c>
      <c r="E103" t="s">
        <v>259</v>
      </c>
      <c r="H103">
        <f>IF('Раздел 5'!AE27=SUM('Раздел 5'!AE28:AE33),0,1)</f>
        <v>0</v>
      </c>
    </row>
    <row r="104" spans="1:8" x14ac:dyDescent="0.2">
      <c r="A104">
        <f t="shared" ref="A104:A167" si="4">P_3</f>
        <v>609546</v>
      </c>
      <c r="B104" s="12">
        <v>5</v>
      </c>
      <c r="C104" s="12">
        <v>75</v>
      </c>
      <c r="D104" s="12">
        <v>75</v>
      </c>
      <c r="E104" t="s">
        <v>260</v>
      </c>
      <c r="H104">
        <f>IF('Раздел 5'!AF27=SUM('Раздел 5'!AF28:AF33),0,1)</f>
        <v>0</v>
      </c>
    </row>
    <row r="105" spans="1:8" x14ac:dyDescent="0.2">
      <c r="A105">
        <f t="shared" si="4"/>
        <v>609546</v>
      </c>
      <c r="B105" s="12">
        <v>5</v>
      </c>
      <c r="C105" s="12">
        <v>76</v>
      </c>
      <c r="D105" s="12">
        <v>76</v>
      </c>
      <c r="E105" t="s">
        <v>261</v>
      </c>
      <c r="H105">
        <f>IF('Раздел 5'!AG27=SUM('Раздел 5'!AG28:AG33),0,1)</f>
        <v>0</v>
      </c>
    </row>
    <row r="106" spans="1:8" x14ac:dyDescent="0.2">
      <c r="A106">
        <f t="shared" si="4"/>
        <v>609546</v>
      </c>
      <c r="B106" s="12">
        <v>5</v>
      </c>
      <c r="C106" s="12">
        <v>77</v>
      </c>
      <c r="D106" s="12">
        <v>77</v>
      </c>
      <c r="E106" t="s">
        <v>262</v>
      </c>
      <c r="H106">
        <f>IF('Раздел 5'!AH27=SUM('Раздел 5'!AH28:AH33),0,1)</f>
        <v>0</v>
      </c>
    </row>
    <row r="107" spans="1:8" x14ac:dyDescent="0.2">
      <c r="A107">
        <f t="shared" si="4"/>
        <v>609546</v>
      </c>
      <c r="B107" s="12">
        <v>5</v>
      </c>
      <c r="C107" s="12">
        <v>78</v>
      </c>
      <c r="D107" s="12">
        <v>78</v>
      </c>
      <c r="E107" t="s">
        <v>263</v>
      </c>
      <c r="H107">
        <f>IF('Раздел 5'!AI27=SUM('Раздел 5'!AI28:AI33),0,1)</f>
        <v>0</v>
      </c>
    </row>
    <row r="108" spans="1:8" x14ac:dyDescent="0.2">
      <c r="A108">
        <f t="shared" si="4"/>
        <v>609546</v>
      </c>
      <c r="B108" s="12">
        <v>5</v>
      </c>
      <c r="C108" s="12">
        <v>79</v>
      </c>
      <c r="D108" s="12">
        <v>79</v>
      </c>
      <c r="E108" t="s">
        <v>264</v>
      </c>
      <c r="H108">
        <f>IF('Раздел 5'!AJ27=SUM('Раздел 5'!AJ28:AJ33),0,1)</f>
        <v>0</v>
      </c>
    </row>
    <row r="109" spans="1:8" x14ac:dyDescent="0.2">
      <c r="A109">
        <f t="shared" si="4"/>
        <v>609546</v>
      </c>
      <c r="B109" s="12">
        <v>5</v>
      </c>
      <c r="C109" s="12">
        <v>80</v>
      </c>
      <c r="D109" s="12">
        <v>80</v>
      </c>
      <c r="E109" t="s">
        <v>265</v>
      </c>
      <c r="H109">
        <f>IF('Раздел 5'!AK27=SUM('Раздел 5'!AK28:AK33),0,1)</f>
        <v>0</v>
      </c>
    </row>
    <row r="110" spans="1:8" x14ac:dyDescent="0.2">
      <c r="A110">
        <f t="shared" si="4"/>
        <v>609546</v>
      </c>
      <c r="B110" s="12">
        <v>5</v>
      </c>
      <c r="C110" s="12">
        <v>81</v>
      </c>
      <c r="D110" s="12">
        <v>81</v>
      </c>
      <c r="E110" t="s">
        <v>266</v>
      </c>
      <c r="H110">
        <f>IF('Раздел 5'!AL27=SUM('Раздел 5'!AL28:AL33),0,1)</f>
        <v>0</v>
      </c>
    </row>
    <row r="111" spans="1:8" x14ac:dyDescent="0.2">
      <c r="A111">
        <f t="shared" si="4"/>
        <v>609546</v>
      </c>
      <c r="B111" s="12">
        <v>5</v>
      </c>
      <c r="C111" s="12">
        <v>82</v>
      </c>
      <c r="D111" s="12">
        <v>82</v>
      </c>
      <c r="E111" t="s">
        <v>267</v>
      </c>
      <c r="H111">
        <f>IF('Раздел 5'!AM27=SUM('Раздел 5'!AM28:AM33),0,1)</f>
        <v>0</v>
      </c>
    </row>
    <row r="112" spans="1:8" x14ac:dyDescent="0.2">
      <c r="A112">
        <f t="shared" si="4"/>
        <v>609546</v>
      </c>
      <c r="B112" s="12">
        <v>5</v>
      </c>
      <c r="C112" s="12">
        <v>83</v>
      </c>
      <c r="D112" s="12">
        <v>83</v>
      </c>
      <c r="E112" t="s">
        <v>268</v>
      </c>
      <c r="H112">
        <f>IF('Раздел 5'!AN27=SUM('Раздел 5'!AN28:AN33),0,1)</f>
        <v>0</v>
      </c>
    </row>
    <row r="113" spans="1:8" x14ac:dyDescent="0.2">
      <c r="A113">
        <f t="shared" si="4"/>
        <v>609546</v>
      </c>
      <c r="B113" s="12">
        <v>5</v>
      </c>
      <c r="C113" s="12">
        <v>84</v>
      </c>
      <c r="D113" s="12">
        <v>84</v>
      </c>
      <c r="E113" t="s">
        <v>269</v>
      </c>
      <c r="H113">
        <f>IF('Раздел 5'!AO27=SUM('Раздел 5'!AO28:AO33),0,1)</f>
        <v>0</v>
      </c>
    </row>
    <row r="114" spans="1:8" x14ac:dyDescent="0.2">
      <c r="A114">
        <f t="shared" si="4"/>
        <v>609546</v>
      </c>
      <c r="B114" s="12">
        <v>5</v>
      </c>
      <c r="C114" s="12">
        <v>85</v>
      </c>
      <c r="D114" s="12">
        <v>85</v>
      </c>
      <c r="E114" t="s">
        <v>270</v>
      </c>
      <c r="H114">
        <f>IF('Раздел 5'!AP27=SUM('Раздел 5'!AP28:AP33),0,1)</f>
        <v>0</v>
      </c>
    </row>
    <row r="115" spans="1:8" x14ac:dyDescent="0.2">
      <c r="A115">
        <f t="shared" si="4"/>
        <v>609546</v>
      </c>
      <c r="B115" s="12">
        <v>5</v>
      </c>
      <c r="C115" s="12">
        <v>86</v>
      </c>
      <c r="D115" s="12">
        <v>86</v>
      </c>
      <c r="E115" t="s">
        <v>271</v>
      </c>
      <c r="H115">
        <f>IF('Раздел 5'!AQ27=SUM('Раздел 5'!AQ28:AQ33),0,1)</f>
        <v>0</v>
      </c>
    </row>
    <row r="116" spans="1:8" x14ac:dyDescent="0.2">
      <c r="A116">
        <f t="shared" si="4"/>
        <v>609546</v>
      </c>
      <c r="B116" s="12">
        <v>5</v>
      </c>
      <c r="C116" s="12">
        <v>87</v>
      </c>
      <c r="D116" s="12">
        <v>87</v>
      </c>
      <c r="E116" t="s">
        <v>272</v>
      </c>
      <c r="H116">
        <f>IF('Раздел 5'!AR27=SUM('Раздел 5'!AR28:AR33),0,1)</f>
        <v>0</v>
      </c>
    </row>
    <row r="117" spans="1:8" x14ac:dyDescent="0.2">
      <c r="A117">
        <f t="shared" si="4"/>
        <v>609546</v>
      </c>
      <c r="B117" s="12">
        <v>5</v>
      </c>
      <c r="C117" s="12">
        <v>88</v>
      </c>
      <c r="D117" s="12">
        <v>88</v>
      </c>
      <c r="E117" t="s">
        <v>273</v>
      </c>
      <c r="H117">
        <f>IF('Раздел 5'!P21=SUM('Раздел 5'!T21:U21),0,1)</f>
        <v>0</v>
      </c>
    </row>
    <row r="118" spans="1:8" x14ac:dyDescent="0.2">
      <c r="A118">
        <f t="shared" si="4"/>
        <v>609546</v>
      </c>
      <c r="B118" s="12">
        <v>5</v>
      </c>
      <c r="C118" s="12">
        <v>89</v>
      </c>
      <c r="D118" s="12">
        <v>89</v>
      </c>
      <c r="E118" t="s">
        <v>274</v>
      </c>
      <c r="H118">
        <f>IF('Раздел 5'!P22=SUM('Раздел 5'!T22:U22),0,1)</f>
        <v>0</v>
      </c>
    </row>
    <row r="119" spans="1:8" x14ac:dyDescent="0.2">
      <c r="A119">
        <f t="shared" si="4"/>
        <v>609546</v>
      </c>
      <c r="B119" s="12">
        <v>5</v>
      </c>
      <c r="C119" s="12">
        <v>90</v>
      </c>
      <c r="D119" s="12">
        <v>90</v>
      </c>
      <c r="E119" t="s">
        <v>275</v>
      </c>
      <c r="H119">
        <f>IF('Раздел 5'!P23=SUM('Раздел 5'!T23:U23),0,1)</f>
        <v>0</v>
      </c>
    </row>
    <row r="120" spans="1:8" x14ac:dyDescent="0.2">
      <c r="A120">
        <f t="shared" si="4"/>
        <v>609546</v>
      </c>
      <c r="B120" s="12">
        <v>5</v>
      </c>
      <c r="C120" s="12">
        <v>91</v>
      </c>
      <c r="D120" s="12">
        <v>91</v>
      </c>
      <c r="E120" t="s">
        <v>276</v>
      </c>
      <c r="H120">
        <f>IF('Раздел 5'!P24=SUM('Раздел 5'!T24:U24),0,1)</f>
        <v>0</v>
      </c>
    </row>
    <row r="121" spans="1:8" x14ac:dyDescent="0.2">
      <c r="A121">
        <f t="shared" si="4"/>
        <v>609546</v>
      </c>
      <c r="B121" s="12">
        <v>5</v>
      </c>
      <c r="C121" s="12">
        <v>92</v>
      </c>
      <c r="D121" s="12">
        <v>92</v>
      </c>
      <c r="E121" t="s">
        <v>277</v>
      </c>
      <c r="H121">
        <f>IF('Раздел 5'!P25=SUM('Раздел 5'!T25:U25),0,1)</f>
        <v>0</v>
      </c>
    </row>
    <row r="122" spans="1:8" x14ac:dyDescent="0.2">
      <c r="A122">
        <f t="shared" si="4"/>
        <v>609546</v>
      </c>
      <c r="B122" s="12">
        <v>5</v>
      </c>
      <c r="C122" s="12">
        <v>93</v>
      </c>
      <c r="D122" s="12">
        <v>93</v>
      </c>
      <c r="E122" t="s">
        <v>278</v>
      </c>
      <c r="H122">
        <f>IF('Раздел 5'!P26=SUM('Раздел 5'!T26:U26),0,1)</f>
        <v>0</v>
      </c>
    </row>
    <row r="123" spans="1:8" x14ac:dyDescent="0.2">
      <c r="A123">
        <f t="shared" si="4"/>
        <v>609546</v>
      </c>
      <c r="B123" s="12">
        <v>5</v>
      </c>
      <c r="C123" s="12">
        <v>94</v>
      </c>
      <c r="D123" s="12">
        <v>94</v>
      </c>
      <c r="E123" t="s">
        <v>279</v>
      </c>
      <c r="H123">
        <f>IF('Раздел 5'!P27=SUM('Раздел 5'!T27:U27),0,1)</f>
        <v>0</v>
      </c>
    </row>
    <row r="124" spans="1:8" x14ac:dyDescent="0.2">
      <c r="A124">
        <f t="shared" si="4"/>
        <v>609546</v>
      </c>
      <c r="B124" s="12">
        <v>5</v>
      </c>
      <c r="C124" s="12">
        <v>95</v>
      </c>
      <c r="D124" s="12">
        <v>95</v>
      </c>
      <c r="E124" t="s">
        <v>280</v>
      </c>
      <c r="H124">
        <f>IF('Раздел 5'!P28=SUM('Раздел 5'!T28:U28),0,1)</f>
        <v>0</v>
      </c>
    </row>
    <row r="125" spans="1:8" x14ac:dyDescent="0.2">
      <c r="A125">
        <f t="shared" si="4"/>
        <v>609546</v>
      </c>
      <c r="B125" s="12">
        <v>5</v>
      </c>
      <c r="C125" s="12">
        <v>96</v>
      </c>
      <c r="D125" s="12">
        <v>96</v>
      </c>
      <c r="E125" t="s">
        <v>281</v>
      </c>
      <c r="H125">
        <f>IF('Раздел 5'!P29=SUM('Раздел 5'!T29:U29),0,1)</f>
        <v>0</v>
      </c>
    </row>
    <row r="126" spans="1:8" x14ac:dyDescent="0.2">
      <c r="A126">
        <f t="shared" si="4"/>
        <v>609546</v>
      </c>
      <c r="B126" s="12">
        <v>5</v>
      </c>
      <c r="C126" s="12">
        <v>97</v>
      </c>
      <c r="D126" s="12">
        <v>97</v>
      </c>
      <c r="E126" t="s">
        <v>282</v>
      </c>
      <c r="H126">
        <f>IF('Раздел 5'!P30=SUM('Раздел 5'!T30:U30),0,1)</f>
        <v>0</v>
      </c>
    </row>
    <row r="127" spans="1:8" x14ac:dyDescent="0.2">
      <c r="A127">
        <f t="shared" si="4"/>
        <v>609546</v>
      </c>
      <c r="B127" s="12">
        <v>5</v>
      </c>
      <c r="C127" s="12">
        <v>98</v>
      </c>
      <c r="D127" s="12">
        <v>98</v>
      </c>
      <c r="E127" t="s">
        <v>283</v>
      </c>
      <c r="H127">
        <f>IF('Раздел 5'!P31=SUM('Раздел 5'!T31:U31),0,1)</f>
        <v>0</v>
      </c>
    </row>
    <row r="128" spans="1:8" x14ac:dyDescent="0.2">
      <c r="A128">
        <f t="shared" si="4"/>
        <v>609546</v>
      </c>
      <c r="B128" s="12">
        <v>5</v>
      </c>
      <c r="C128" s="12">
        <v>99</v>
      </c>
      <c r="D128" s="12">
        <v>99</v>
      </c>
      <c r="E128" t="s">
        <v>284</v>
      </c>
      <c r="H128">
        <f>IF('Раздел 5'!P32=SUM('Раздел 5'!T32:U32),0,1)</f>
        <v>0</v>
      </c>
    </row>
    <row r="129" spans="1:8" x14ac:dyDescent="0.2">
      <c r="A129">
        <f t="shared" si="4"/>
        <v>609546</v>
      </c>
      <c r="B129" s="12">
        <v>5</v>
      </c>
      <c r="C129" s="12">
        <v>100</v>
      </c>
      <c r="D129" s="12">
        <v>100</v>
      </c>
      <c r="E129" t="s">
        <v>285</v>
      </c>
      <c r="H129">
        <f>IF('Раздел 5'!P33=SUM('Раздел 5'!T33:U33),0,1)</f>
        <v>0</v>
      </c>
    </row>
    <row r="130" spans="1:8" x14ac:dyDescent="0.2">
      <c r="A130">
        <f t="shared" si="4"/>
        <v>609546</v>
      </c>
      <c r="B130" s="12">
        <v>5</v>
      </c>
      <c r="C130" s="12">
        <v>101</v>
      </c>
      <c r="D130" s="12">
        <v>101</v>
      </c>
      <c r="E130" t="s">
        <v>286</v>
      </c>
      <c r="H130">
        <f>IF('Раздел 5'!P34=SUM('Раздел 5'!T34:U34),0,1)</f>
        <v>0</v>
      </c>
    </row>
    <row r="131" spans="1:8" x14ac:dyDescent="0.2">
      <c r="A131">
        <f t="shared" si="4"/>
        <v>609546</v>
      </c>
      <c r="B131" s="12">
        <v>5</v>
      </c>
      <c r="C131" s="12">
        <v>102</v>
      </c>
      <c r="D131" s="12">
        <v>102</v>
      </c>
      <c r="E131" t="s">
        <v>287</v>
      </c>
      <c r="H131">
        <f>IF('Раздел 5'!P35=SUM('Раздел 5'!T35:U35),0,1)</f>
        <v>0</v>
      </c>
    </row>
    <row r="132" spans="1:8" x14ac:dyDescent="0.2">
      <c r="A132">
        <f t="shared" si="4"/>
        <v>609546</v>
      </c>
      <c r="B132" s="12">
        <v>5</v>
      </c>
      <c r="C132" s="12">
        <v>103</v>
      </c>
      <c r="D132" s="12">
        <v>103</v>
      </c>
      <c r="E132" t="s">
        <v>288</v>
      </c>
      <c r="H132">
        <f>IF('Раздел 5'!P21=SUM('Раздел 5'!W21:Z21),0,1)</f>
        <v>0</v>
      </c>
    </row>
    <row r="133" spans="1:8" x14ac:dyDescent="0.2">
      <c r="A133">
        <f t="shared" si="4"/>
        <v>609546</v>
      </c>
      <c r="B133" s="12">
        <v>5</v>
      </c>
      <c r="C133" s="12">
        <v>104</v>
      </c>
      <c r="D133" s="12">
        <v>104</v>
      </c>
      <c r="E133" t="s">
        <v>289</v>
      </c>
      <c r="H133">
        <f>IF('Раздел 5'!P22=SUM('Раздел 5'!W22:Z22),0,1)</f>
        <v>0</v>
      </c>
    </row>
    <row r="134" spans="1:8" x14ac:dyDescent="0.2">
      <c r="A134">
        <f t="shared" si="4"/>
        <v>609546</v>
      </c>
      <c r="B134" s="12">
        <v>5</v>
      </c>
      <c r="C134" s="12">
        <v>105</v>
      </c>
      <c r="D134" s="12">
        <v>105</v>
      </c>
      <c r="E134" t="s">
        <v>290</v>
      </c>
      <c r="H134">
        <f>IF('Раздел 5'!P23=SUM('Раздел 5'!W23:Z23),0,1)</f>
        <v>0</v>
      </c>
    </row>
    <row r="135" spans="1:8" x14ac:dyDescent="0.2">
      <c r="A135">
        <f t="shared" si="4"/>
        <v>609546</v>
      </c>
      <c r="B135" s="12">
        <v>5</v>
      </c>
      <c r="C135" s="12">
        <v>106</v>
      </c>
      <c r="D135" s="12">
        <v>106</v>
      </c>
      <c r="E135" t="s">
        <v>291</v>
      </c>
      <c r="H135">
        <f>IF('Раздел 5'!P24=SUM('Раздел 5'!W24:Z24),0,1)</f>
        <v>0</v>
      </c>
    </row>
    <row r="136" spans="1:8" x14ac:dyDescent="0.2">
      <c r="A136">
        <f t="shared" si="4"/>
        <v>609546</v>
      </c>
      <c r="B136" s="12">
        <v>5</v>
      </c>
      <c r="C136" s="12">
        <v>107</v>
      </c>
      <c r="D136" s="12">
        <v>107</v>
      </c>
      <c r="E136" t="s">
        <v>292</v>
      </c>
      <c r="H136">
        <f>IF('Раздел 5'!P25=SUM('Раздел 5'!W25:Z25),0,1)</f>
        <v>0</v>
      </c>
    </row>
    <row r="137" spans="1:8" x14ac:dyDescent="0.2">
      <c r="A137">
        <f t="shared" si="4"/>
        <v>609546</v>
      </c>
      <c r="B137" s="12">
        <v>5</v>
      </c>
      <c r="C137" s="12">
        <v>108</v>
      </c>
      <c r="D137" s="12">
        <v>108</v>
      </c>
      <c r="E137" t="s">
        <v>293</v>
      </c>
      <c r="H137">
        <f>IF('Раздел 5'!P26=SUM('Раздел 5'!W26:Z26),0,1)</f>
        <v>0</v>
      </c>
    </row>
    <row r="138" spans="1:8" x14ac:dyDescent="0.2">
      <c r="A138">
        <f t="shared" si="4"/>
        <v>609546</v>
      </c>
      <c r="B138" s="12">
        <v>5</v>
      </c>
      <c r="C138" s="12">
        <v>109</v>
      </c>
      <c r="D138" s="12">
        <v>109</v>
      </c>
      <c r="E138" t="s">
        <v>294</v>
      </c>
      <c r="H138">
        <f>IF('Раздел 5'!P27=SUM('Раздел 5'!W27:Z27),0,1)</f>
        <v>0</v>
      </c>
    </row>
    <row r="139" spans="1:8" x14ac:dyDescent="0.2">
      <c r="A139">
        <f t="shared" si="4"/>
        <v>609546</v>
      </c>
      <c r="B139" s="12">
        <v>5</v>
      </c>
      <c r="C139" s="12">
        <v>110</v>
      </c>
      <c r="D139" s="12">
        <v>110</v>
      </c>
      <c r="E139" t="s">
        <v>295</v>
      </c>
      <c r="H139">
        <f>IF('Раздел 5'!P28=SUM('Раздел 5'!W28:Z28),0,1)</f>
        <v>0</v>
      </c>
    </row>
    <row r="140" spans="1:8" x14ac:dyDescent="0.2">
      <c r="A140">
        <f t="shared" si="4"/>
        <v>609546</v>
      </c>
      <c r="B140" s="12">
        <v>5</v>
      </c>
      <c r="C140" s="12">
        <v>111</v>
      </c>
      <c r="D140" s="12">
        <v>111</v>
      </c>
      <c r="E140" t="s">
        <v>296</v>
      </c>
      <c r="H140">
        <f>IF('Раздел 5'!P29=SUM('Раздел 5'!W29:Z29),0,1)</f>
        <v>0</v>
      </c>
    </row>
    <row r="141" spans="1:8" x14ac:dyDescent="0.2">
      <c r="A141">
        <f t="shared" si="4"/>
        <v>609546</v>
      </c>
      <c r="B141" s="12">
        <v>5</v>
      </c>
      <c r="C141" s="12">
        <v>112</v>
      </c>
      <c r="D141" s="12">
        <v>112</v>
      </c>
      <c r="E141" t="s">
        <v>297</v>
      </c>
      <c r="H141">
        <f>IF('Раздел 5'!P30=SUM('Раздел 5'!W30:Z30),0,1)</f>
        <v>0</v>
      </c>
    </row>
    <row r="142" spans="1:8" x14ac:dyDescent="0.2">
      <c r="A142">
        <f t="shared" si="4"/>
        <v>609546</v>
      </c>
      <c r="B142" s="12">
        <v>5</v>
      </c>
      <c r="C142" s="12">
        <v>113</v>
      </c>
      <c r="D142" s="12">
        <v>113</v>
      </c>
      <c r="E142" t="s">
        <v>298</v>
      </c>
      <c r="H142">
        <f>IF('Раздел 5'!P31=SUM('Раздел 5'!W31:Z31),0,1)</f>
        <v>0</v>
      </c>
    </row>
    <row r="143" spans="1:8" x14ac:dyDescent="0.2">
      <c r="A143">
        <f t="shared" si="4"/>
        <v>609546</v>
      </c>
      <c r="B143" s="12">
        <v>5</v>
      </c>
      <c r="C143" s="12">
        <v>114</v>
      </c>
      <c r="D143" s="12">
        <v>114</v>
      </c>
      <c r="E143" t="s">
        <v>299</v>
      </c>
      <c r="H143">
        <f>IF('Раздел 5'!P32=SUM('Раздел 5'!W32:Z32),0,1)</f>
        <v>0</v>
      </c>
    </row>
    <row r="144" spans="1:8" x14ac:dyDescent="0.2">
      <c r="A144">
        <f t="shared" si="4"/>
        <v>609546</v>
      </c>
      <c r="B144" s="12">
        <v>5</v>
      </c>
      <c r="C144" s="12">
        <v>115</v>
      </c>
      <c r="D144" s="12">
        <v>115</v>
      </c>
      <c r="E144" t="s">
        <v>300</v>
      </c>
      <c r="H144">
        <f>IF('Раздел 5'!P33=SUM('Раздел 5'!W33:Z33),0,1)</f>
        <v>0</v>
      </c>
    </row>
    <row r="145" spans="1:8" x14ac:dyDescent="0.2">
      <c r="A145">
        <f t="shared" si="4"/>
        <v>609546</v>
      </c>
      <c r="B145" s="12">
        <v>5</v>
      </c>
      <c r="C145" s="12">
        <v>116</v>
      </c>
      <c r="D145" s="12">
        <v>116</v>
      </c>
      <c r="E145" t="s">
        <v>301</v>
      </c>
      <c r="H145">
        <f>IF('Раздел 5'!P34=SUM('Раздел 5'!W34:Z34),0,1)</f>
        <v>0</v>
      </c>
    </row>
    <row r="146" spans="1:8" x14ac:dyDescent="0.2">
      <c r="A146">
        <f t="shared" si="4"/>
        <v>609546</v>
      </c>
      <c r="B146" s="12">
        <v>5</v>
      </c>
      <c r="C146" s="12">
        <v>117</v>
      </c>
      <c r="D146" s="12">
        <v>117</v>
      </c>
      <c r="E146" t="s">
        <v>302</v>
      </c>
      <c r="H146">
        <f>IF('Раздел 5'!P35=SUM('Раздел 5'!W35:Z35),0,1)</f>
        <v>0</v>
      </c>
    </row>
    <row r="147" spans="1:8" x14ac:dyDescent="0.2">
      <c r="A147">
        <f t="shared" si="4"/>
        <v>609546</v>
      </c>
      <c r="B147" s="12">
        <v>5</v>
      </c>
      <c r="C147" s="12">
        <v>118</v>
      </c>
      <c r="D147" s="12">
        <v>118</v>
      </c>
      <c r="E147" t="s">
        <v>303</v>
      </c>
      <c r="H147">
        <f>IF('Раздел 5'!P21=SUM('Раздел 5'!AI21:AM21),0,1)</f>
        <v>0</v>
      </c>
    </row>
    <row r="148" spans="1:8" x14ac:dyDescent="0.2">
      <c r="A148">
        <f t="shared" si="4"/>
        <v>609546</v>
      </c>
      <c r="B148" s="12">
        <v>5</v>
      </c>
      <c r="C148" s="12">
        <v>119</v>
      </c>
      <c r="D148" s="12">
        <v>119</v>
      </c>
      <c r="E148" t="s">
        <v>304</v>
      </c>
      <c r="H148">
        <f>IF('Раздел 5'!P22=SUM('Раздел 5'!AI22:AM22),0,1)</f>
        <v>0</v>
      </c>
    </row>
    <row r="149" spans="1:8" x14ac:dyDescent="0.2">
      <c r="A149">
        <f t="shared" si="4"/>
        <v>609546</v>
      </c>
      <c r="B149" s="12">
        <v>5</v>
      </c>
      <c r="C149" s="12">
        <v>120</v>
      </c>
      <c r="D149" s="12">
        <v>120</v>
      </c>
      <c r="E149" t="s">
        <v>305</v>
      </c>
      <c r="H149">
        <f>IF('Раздел 5'!P23=SUM('Раздел 5'!AI23:AM23),0,1)</f>
        <v>0</v>
      </c>
    </row>
    <row r="150" spans="1:8" x14ac:dyDescent="0.2">
      <c r="A150">
        <f t="shared" si="4"/>
        <v>609546</v>
      </c>
      <c r="B150" s="12">
        <v>5</v>
      </c>
      <c r="C150" s="12">
        <v>121</v>
      </c>
      <c r="D150" s="12">
        <v>121</v>
      </c>
      <c r="E150" t="s">
        <v>306</v>
      </c>
      <c r="H150">
        <f>IF('Раздел 5'!P24=SUM('Раздел 5'!AI24:AM24),0,1)</f>
        <v>0</v>
      </c>
    </row>
    <row r="151" spans="1:8" x14ac:dyDescent="0.2">
      <c r="A151">
        <f t="shared" si="4"/>
        <v>609546</v>
      </c>
      <c r="B151" s="12">
        <v>5</v>
      </c>
      <c r="C151" s="12">
        <v>122</v>
      </c>
      <c r="D151" s="12">
        <v>122</v>
      </c>
      <c r="E151" t="s">
        <v>307</v>
      </c>
      <c r="H151">
        <f>IF('Раздел 5'!P25=SUM('Раздел 5'!AI25:AM25),0,1)</f>
        <v>0</v>
      </c>
    </row>
    <row r="152" spans="1:8" x14ac:dyDescent="0.2">
      <c r="A152">
        <f t="shared" si="4"/>
        <v>609546</v>
      </c>
      <c r="B152" s="12">
        <v>5</v>
      </c>
      <c r="C152" s="12">
        <v>123</v>
      </c>
      <c r="D152" s="12">
        <v>123</v>
      </c>
      <c r="E152" t="s">
        <v>308</v>
      </c>
      <c r="H152">
        <f>IF('Раздел 5'!P26=SUM('Раздел 5'!AI26:AM26),0,1)</f>
        <v>0</v>
      </c>
    </row>
    <row r="153" spans="1:8" x14ac:dyDescent="0.2">
      <c r="A153">
        <f t="shared" si="4"/>
        <v>609546</v>
      </c>
      <c r="B153" s="12">
        <v>5</v>
      </c>
      <c r="C153" s="12">
        <v>124</v>
      </c>
      <c r="D153" s="12">
        <v>124</v>
      </c>
      <c r="E153" t="s">
        <v>309</v>
      </c>
      <c r="H153">
        <f>IF('Раздел 5'!P27=SUM('Раздел 5'!AI27:AM27),0,1)</f>
        <v>0</v>
      </c>
    </row>
    <row r="154" spans="1:8" x14ac:dyDescent="0.2">
      <c r="A154">
        <f t="shared" si="4"/>
        <v>609546</v>
      </c>
      <c r="B154" s="12">
        <v>5</v>
      </c>
      <c r="C154" s="12">
        <v>125</v>
      </c>
      <c r="D154" s="12">
        <v>125</v>
      </c>
      <c r="E154" t="s">
        <v>310</v>
      </c>
      <c r="H154">
        <f>IF('Раздел 5'!P28=SUM('Раздел 5'!AI28:AM28),0,1)</f>
        <v>0</v>
      </c>
    </row>
    <row r="155" spans="1:8" x14ac:dyDescent="0.2">
      <c r="A155">
        <f t="shared" si="4"/>
        <v>609546</v>
      </c>
      <c r="B155" s="12">
        <v>5</v>
      </c>
      <c r="C155" s="12">
        <v>126</v>
      </c>
      <c r="D155" s="12">
        <v>126</v>
      </c>
      <c r="E155" t="s">
        <v>311</v>
      </c>
      <c r="H155">
        <f>IF('Раздел 5'!P29=SUM('Раздел 5'!AI29:AM29),0,1)</f>
        <v>0</v>
      </c>
    </row>
    <row r="156" spans="1:8" x14ac:dyDescent="0.2">
      <c r="A156">
        <f t="shared" si="4"/>
        <v>609546</v>
      </c>
      <c r="B156" s="12">
        <v>5</v>
      </c>
      <c r="C156" s="12">
        <v>127</v>
      </c>
      <c r="D156" s="12">
        <v>127</v>
      </c>
      <c r="E156" t="s">
        <v>312</v>
      </c>
      <c r="H156">
        <f>IF('Раздел 5'!P30=SUM('Раздел 5'!AI30:AM30),0,1)</f>
        <v>0</v>
      </c>
    </row>
    <row r="157" spans="1:8" x14ac:dyDescent="0.2">
      <c r="A157">
        <f t="shared" si="4"/>
        <v>609546</v>
      </c>
      <c r="B157" s="12">
        <v>5</v>
      </c>
      <c r="C157" s="12">
        <v>128</v>
      </c>
      <c r="D157" s="12">
        <v>128</v>
      </c>
      <c r="E157" t="s">
        <v>313</v>
      </c>
      <c r="H157">
        <f>IF('Раздел 5'!P31=SUM('Раздел 5'!AI31:AM31),0,1)</f>
        <v>0</v>
      </c>
    </row>
    <row r="158" spans="1:8" x14ac:dyDescent="0.2">
      <c r="A158">
        <f t="shared" si="4"/>
        <v>609546</v>
      </c>
      <c r="B158" s="12">
        <v>5</v>
      </c>
      <c r="C158" s="12">
        <v>129</v>
      </c>
      <c r="D158" s="12">
        <v>129</v>
      </c>
      <c r="E158" t="s">
        <v>314</v>
      </c>
      <c r="H158">
        <f>IF('Раздел 5'!P32=SUM('Раздел 5'!AI32:AM32),0,1)</f>
        <v>0</v>
      </c>
    </row>
    <row r="159" spans="1:8" x14ac:dyDescent="0.2">
      <c r="A159">
        <f t="shared" si="4"/>
        <v>609546</v>
      </c>
      <c r="B159" s="12">
        <v>5</v>
      </c>
      <c r="C159" s="12">
        <v>130</v>
      </c>
      <c r="D159" s="12">
        <v>130</v>
      </c>
      <c r="E159" t="s">
        <v>315</v>
      </c>
      <c r="H159">
        <f>IF('Раздел 5'!P33=SUM('Раздел 5'!AI33:AM33),0,1)</f>
        <v>0</v>
      </c>
    </row>
    <row r="160" spans="1:8" x14ac:dyDescent="0.2">
      <c r="A160">
        <f t="shared" si="4"/>
        <v>609546</v>
      </c>
      <c r="B160" s="12">
        <v>5</v>
      </c>
      <c r="C160" s="12">
        <v>131</v>
      </c>
      <c r="D160" s="12">
        <v>131</v>
      </c>
      <c r="E160" t="s">
        <v>316</v>
      </c>
      <c r="H160">
        <f>IF('Раздел 5'!P34=SUM('Раздел 5'!AI34:AM34),0,1)</f>
        <v>0</v>
      </c>
    </row>
    <row r="161" spans="1:8" x14ac:dyDescent="0.2">
      <c r="A161">
        <f t="shared" si="4"/>
        <v>609546</v>
      </c>
      <c r="B161" s="12">
        <v>5</v>
      </c>
      <c r="C161" s="12">
        <v>132</v>
      </c>
      <c r="D161" s="12">
        <v>132</v>
      </c>
      <c r="E161" t="s">
        <v>317</v>
      </c>
      <c r="H161">
        <f>IF('Раздел 5'!P35=SUM('Раздел 5'!AI35:AM35),0,1)</f>
        <v>0</v>
      </c>
    </row>
    <row r="162" spans="1:8" x14ac:dyDescent="0.2">
      <c r="A162">
        <f t="shared" si="4"/>
        <v>609546</v>
      </c>
      <c r="B162" s="12">
        <v>5</v>
      </c>
      <c r="C162" s="12">
        <v>133</v>
      </c>
      <c r="D162" s="12">
        <v>133</v>
      </c>
      <c r="E162" t="s">
        <v>318</v>
      </c>
      <c r="H162">
        <f>IF('Раздел 5'!P21=SUM('Раздел 5'!AN21:AP21),0,1)</f>
        <v>0</v>
      </c>
    </row>
    <row r="163" spans="1:8" x14ac:dyDescent="0.2">
      <c r="A163">
        <f t="shared" si="4"/>
        <v>609546</v>
      </c>
      <c r="B163" s="12">
        <v>5</v>
      </c>
      <c r="C163" s="12">
        <v>134</v>
      </c>
      <c r="D163" s="12">
        <v>134</v>
      </c>
      <c r="E163" t="s">
        <v>319</v>
      </c>
      <c r="H163">
        <f>IF('Раздел 5'!P22=SUM('Раздел 5'!AN22:AP22),0,1)</f>
        <v>0</v>
      </c>
    </row>
    <row r="164" spans="1:8" x14ac:dyDescent="0.2">
      <c r="A164">
        <f t="shared" si="4"/>
        <v>609546</v>
      </c>
      <c r="B164" s="12">
        <v>5</v>
      </c>
      <c r="C164" s="12">
        <v>135</v>
      </c>
      <c r="D164" s="12">
        <v>135</v>
      </c>
      <c r="E164" t="s">
        <v>320</v>
      </c>
      <c r="H164">
        <f>IF('Раздел 5'!P23=SUM('Раздел 5'!AN23:AP23),0,1)</f>
        <v>0</v>
      </c>
    </row>
    <row r="165" spans="1:8" x14ac:dyDescent="0.2">
      <c r="A165">
        <f t="shared" si="4"/>
        <v>609546</v>
      </c>
      <c r="B165" s="12">
        <v>5</v>
      </c>
      <c r="C165" s="12">
        <v>136</v>
      </c>
      <c r="D165" s="12">
        <v>136</v>
      </c>
      <c r="E165" t="s">
        <v>321</v>
      </c>
      <c r="H165">
        <f>IF('Раздел 5'!P24=SUM('Раздел 5'!AN24:AP24),0,1)</f>
        <v>0</v>
      </c>
    </row>
    <row r="166" spans="1:8" x14ac:dyDescent="0.2">
      <c r="A166">
        <f t="shared" si="4"/>
        <v>609546</v>
      </c>
      <c r="B166" s="12">
        <v>5</v>
      </c>
      <c r="C166" s="12">
        <v>137</v>
      </c>
      <c r="D166" s="12">
        <v>137</v>
      </c>
      <c r="E166" t="s">
        <v>322</v>
      </c>
      <c r="H166">
        <f>IF('Раздел 5'!P25=SUM('Раздел 5'!AN25:AP25),0,1)</f>
        <v>0</v>
      </c>
    </row>
    <row r="167" spans="1:8" x14ac:dyDescent="0.2">
      <c r="A167">
        <f t="shared" si="4"/>
        <v>609546</v>
      </c>
      <c r="B167" s="12">
        <v>5</v>
      </c>
      <c r="C167" s="12">
        <v>138</v>
      </c>
      <c r="D167" s="12">
        <v>138</v>
      </c>
      <c r="E167" t="s">
        <v>323</v>
      </c>
      <c r="H167">
        <f>IF('Раздел 5'!P26=SUM('Раздел 5'!AN26:AP26),0,1)</f>
        <v>0</v>
      </c>
    </row>
    <row r="168" spans="1:8" x14ac:dyDescent="0.2">
      <c r="A168">
        <f t="shared" ref="A168:A191" si="5">P_3</f>
        <v>609546</v>
      </c>
      <c r="B168" s="12">
        <v>5</v>
      </c>
      <c r="C168" s="12">
        <v>139</v>
      </c>
      <c r="D168" s="12">
        <v>139</v>
      </c>
      <c r="E168" t="s">
        <v>324</v>
      </c>
      <c r="H168">
        <f>IF('Раздел 5'!P27=SUM('Раздел 5'!AN27:AP27),0,1)</f>
        <v>0</v>
      </c>
    </row>
    <row r="169" spans="1:8" x14ac:dyDescent="0.2">
      <c r="A169">
        <f t="shared" si="5"/>
        <v>609546</v>
      </c>
      <c r="B169" s="12">
        <v>5</v>
      </c>
      <c r="C169" s="12">
        <v>140</v>
      </c>
      <c r="D169" s="12">
        <v>140</v>
      </c>
      <c r="E169" t="s">
        <v>325</v>
      </c>
      <c r="H169">
        <f>IF('Раздел 5'!P28=SUM('Раздел 5'!AN28:AP28),0,1)</f>
        <v>0</v>
      </c>
    </row>
    <row r="170" spans="1:8" x14ac:dyDescent="0.2">
      <c r="A170">
        <f t="shared" si="5"/>
        <v>609546</v>
      </c>
      <c r="B170" s="12">
        <v>5</v>
      </c>
      <c r="C170" s="12">
        <v>141</v>
      </c>
      <c r="D170" s="12">
        <v>141</v>
      </c>
      <c r="E170" t="s">
        <v>326</v>
      </c>
      <c r="H170">
        <f>IF('Раздел 5'!P29=SUM('Раздел 5'!AN29:AP29),0,1)</f>
        <v>0</v>
      </c>
    </row>
    <row r="171" spans="1:8" x14ac:dyDescent="0.2">
      <c r="A171">
        <f t="shared" si="5"/>
        <v>609546</v>
      </c>
      <c r="B171" s="12">
        <v>5</v>
      </c>
      <c r="C171" s="12">
        <v>142</v>
      </c>
      <c r="D171" s="12">
        <v>142</v>
      </c>
      <c r="E171" t="s">
        <v>327</v>
      </c>
      <c r="H171">
        <f>IF('Раздел 5'!P30=SUM('Раздел 5'!AN30:AP30),0,1)</f>
        <v>0</v>
      </c>
    </row>
    <row r="172" spans="1:8" x14ac:dyDescent="0.2">
      <c r="A172">
        <f t="shared" si="5"/>
        <v>609546</v>
      </c>
      <c r="B172" s="12">
        <v>5</v>
      </c>
      <c r="C172" s="12">
        <v>143</v>
      </c>
      <c r="D172" s="12">
        <v>143</v>
      </c>
      <c r="E172" t="s">
        <v>328</v>
      </c>
      <c r="H172">
        <f>IF('Раздел 5'!P31=SUM('Раздел 5'!AN31:AP31),0,1)</f>
        <v>0</v>
      </c>
    </row>
    <row r="173" spans="1:8" x14ac:dyDescent="0.2">
      <c r="A173">
        <f t="shared" si="5"/>
        <v>609546</v>
      </c>
      <c r="B173" s="12">
        <v>5</v>
      </c>
      <c r="C173" s="12">
        <v>144</v>
      </c>
      <c r="D173" s="12">
        <v>144</v>
      </c>
      <c r="E173" t="s">
        <v>329</v>
      </c>
      <c r="H173">
        <f>IF('Раздел 5'!P32=SUM('Раздел 5'!AN32:AP32),0,1)</f>
        <v>0</v>
      </c>
    </row>
    <row r="174" spans="1:8" x14ac:dyDescent="0.2">
      <c r="A174">
        <f t="shared" si="5"/>
        <v>609546</v>
      </c>
      <c r="B174" s="12">
        <v>5</v>
      </c>
      <c r="C174" s="12">
        <v>145</v>
      </c>
      <c r="D174" s="12">
        <v>145</v>
      </c>
      <c r="E174" t="s">
        <v>330</v>
      </c>
      <c r="H174">
        <f>IF('Раздел 5'!P33=SUM('Раздел 5'!AN33:AP33),0,1)</f>
        <v>0</v>
      </c>
    </row>
    <row r="175" spans="1:8" x14ac:dyDescent="0.2">
      <c r="A175">
        <f t="shared" si="5"/>
        <v>609546</v>
      </c>
      <c r="B175" s="12">
        <v>5</v>
      </c>
      <c r="C175" s="12">
        <v>146</v>
      </c>
      <c r="D175" s="12">
        <v>146</v>
      </c>
      <c r="E175" t="s">
        <v>331</v>
      </c>
      <c r="H175">
        <f>IF('Раздел 5'!P34=SUM('Раздел 5'!AN34:AP34),0,1)</f>
        <v>0</v>
      </c>
    </row>
    <row r="176" spans="1:8" x14ac:dyDescent="0.2">
      <c r="A176">
        <f t="shared" si="5"/>
        <v>609546</v>
      </c>
      <c r="B176" s="12">
        <v>5</v>
      </c>
      <c r="C176" s="12">
        <v>147</v>
      </c>
      <c r="D176" s="12">
        <v>147</v>
      </c>
      <c r="E176" t="s">
        <v>332</v>
      </c>
      <c r="H176">
        <f>IF('Раздел 5'!P35=SUM('Раздел 5'!AN35:AP35),0,1)</f>
        <v>0</v>
      </c>
    </row>
    <row r="177" spans="1:8" x14ac:dyDescent="0.2">
      <c r="A177">
        <f t="shared" si="5"/>
        <v>609546</v>
      </c>
      <c r="B177" s="12">
        <v>5</v>
      </c>
      <c r="C177" s="12">
        <v>148</v>
      </c>
      <c r="D177" s="12">
        <v>148</v>
      </c>
      <c r="E177" t="s">
        <v>333</v>
      </c>
      <c r="H177">
        <f>IF('Раздел 5'!P21&gt;=SUM('Раздел 5'!AC21,'Раздел 5'!AE21,'Раздел 5'!AG21,'Раздел 5'!AH21),0,1)</f>
        <v>0</v>
      </c>
    </row>
    <row r="178" spans="1:8" x14ac:dyDescent="0.2">
      <c r="A178">
        <f t="shared" si="5"/>
        <v>609546</v>
      </c>
      <c r="B178" s="12">
        <v>5</v>
      </c>
      <c r="C178" s="12">
        <v>149</v>
      </c>
      <c r="D178" s="12">
        <v>149</v>
      </c>
      <c r="E178" t="s">
        <v>334</v>
      </c>
      <c r="H178">
        <f>IF('Раздел 5'!P22&gt;=SUM('Раздел 5'!AC22,'Раздел 5'!AE22,'Раздел 5'!AG22,'Раздел 5'!AH22),0,1)</f>
        <v>0</v>
      </c>
    </row>
    <row r="179" spans="1:8" x14ac:dyDescent="0.2">
      <c r="A179">
        <f t="shared" si="5"/>
        <v>609546</v>
      </c>
      <c r="B179" s="12">
        <v>5</v>
      </c>
      <c r="C179" s="12">
        <v>150</v>
      </c>
      <c r="D179" s="12">
        <v>150</v>
      </c>
      <c r="E179" t="s">
        <v>335</v>
      </c>
      <c r="H179">
        <f>IF('Раздел 5'!P24&gt;=SUM('Раздел 5'!AC24,'Раздел 5'!AE24,'Раздел 5'!AG24,'Раздел 5'!AH24),0,1)</f>
        <v>0</v>
      </c>
    </row>
    <row r="180" spans="1:8" x14ac:dyDescent="0.2">
      <c r="A180">
        <f t="shared" si="5"/>
        <v>609546</v>
      </c>
      <c r="B180" s="12">
        <v>5</v>
      </c>
      <c r="C180" s="12">
        <v>151</v>
      </c>
      <c r="D180" s="12">
        <v>151</v>
      </c>
      <c r="E180" t="s">
        <v>336</v>
      </c>
      <c r="H180">
        <f>IF('Раздел 5'!P26&gt;=SUM('Раздел 5'!AC26,'Раздел 5'!AE26,'Раздел 5'!AG26,'Раздел 5'!AH26),0,1)</f>
        <v>0</v>
      </c>
    </row>
    <row r="181" spans="1:8" x14ac:dyDescent="0.2">
      <c r="A181">
        <f t="shared" si="5"/>
        <v>609546</v>
      </c>
      <c r="B181" s="12">
        <v>5</v>
      </c>
      <c r="C181" s="12">
        <v>152</v>
      </c>
      <c r="D181" s="12">
        <v>152</v>
      </c>
      <c r="E181" t="s">
        <v>337</v>
      </c>
      <c r="H181">
        <f>IF('Раздел 5'!P27&gt;=SUM('Раздел 5'!AC27,'Раздел 5'!AE27,'Раздел 5'!AG27,'Раздел 5'!AH27),0,1)</f>
        <v>0</v>
      </c>
    </row>
    <row r="182" spans="1:8" x14ac:dyDescent="0.2">
      <c r="A182">
        <f t="shared" si="5"/>
        <v>609546</v>
      </c>
      <c r="B182" s="12">
        <v>5</v>
      </c>
      <c r="C182" s="12">
        <v>153</v>
      </c>
      <c r="D182" s="12">
        <v>153</v>
      </c>
      <c r="E182" t="s">
        <v>338</v>
      </c>
      <c r="H182">
        <f>IF('Раздел 5'!P28&gt;=SUM('Раздел 5'!AC28,'Раздел 5'!AE28,'Раздел 5'!AG28,'Раздел 5'!AH28),0,1)</f>
        <v>0</v>
      </c>
    </row>
    <row r="183" spans="1:8" x14ac:dyDescent="0.2">
      <c r="A183">
        <f t="shared" si="5"/>
        <v>609546</v>
      </c>
      <c r="B183" s="12">
        <v>5</v>
      </c>
      <c r="C183" s="12">
        <v>154</v>
      </c>
      <c r="D183" s="12">
        <v>154</v>
      </c>
      <c r="E183" t="s">
        <v>339</v>
      </c>
      <c r="H183">
        <f>IF('Раздел 5'!P29&gt;=SUM('Раздел 5'!AC29,'Раздел 5'!AE29,'Раздел 5'!AG29,'Раздел 5'!AH29),0,1)</f>
        <v>0</v>
      </c>
    </row>
    <row r="184" spans="1:8" x14ac:dyDescent="0.2">
      <c r="A184">
        <f t="shared" si="5"/>
        <v>609546</v>
      </c>
      <c r="B184" s="12">
        <v>5</v>
      </c>
      <c r="C184" s="12">
        <v>155</v>
      </c>
      <c r="D184" s="12">
        <v>155</v>
      </c>
      <c r="E184" t="s">
        <v>340</v>
      </c>
      <c r="H184">
        <f>IF('Раздел 5'!P30&gt;=SUM('Раздел 5'!AC30,'Раздел 5'!AE30,'Раздел 5'!AG30,'Раздел 5'!AH30),0,1)</f>
        <v>0</v>
      </c>
    </row>
    <row r="185" spans="1:8" x14ac:dyDescent="0.2">
      <c r="A185">
        <f t="shared" si="5"/>
        <v>609546</v>
      </c>
      <c r="B185" s="12">
        <v>5</v>
      </c>
      <c r="C185" s="12">
        <v>156</v>
      </c>
      <c r="D185" s="12">
        <v>156</v>
      </c>
      <c r="E185" t="s">
        <v>341</v>
      </c>
      <c r="H185">
        <f>IF('Раздел 5'!P31&gt;=SUM('Раздел 5'!AC31,'Раздел 5'!AE31,'Раздел 5'!AG31,'Раздел 5'!AH31),0,1)</f>
        <v>0</v>
      </c>
    </row>
    <row r="186" spans="1:8" x14ac:dyDescent="0.2">
      <c r="A186">
        <f t="shared" si="5"/>
        <v>609546</v>
      </c>
      <c r="B186" s="12">
        <v>5</v>
      </c>
      <c r="C186" s="12">
        <v>157</v>
      </c>
      <c r="D186" s="12">
        <v>157</v>
      </c>
      <c r="E186" t="s">
        <v>342</v>
      </c>
      <c r="H186">
        <f>IF('Раздел 5'!P32&gt;=SUM('Раздел 5'!AC32,'Раздел 5'!AE32,'Раздел 5'!AG32,'Раздел 5'!AH32),0,1)</f>
        <v>0</v>
      </c>
    </row>
    <row r="187" spans="1:8" x14ac:dyDescent="0.2">
      <c r="A187">
        <f t="shared" si="5"/>
        <v>609546</v>
      </c>
      <c r="B187" s="12">
        <v>5</v>
      </c>
      <c r="C187" s="12">
        <v>158</v>
      </c>
      <c r="D187" s="12">
        <v>158</v>
      </c>
      <c r="E187" t="s">
        <v>343</v>
      </c>
      <c r="H187">
        <f>IF('Раздел 5'!P33&gt;=SUM('Раздел 5'!AC33,'Раздел 5'!AE33,'Раздел 5'!AG33,'Раздел 5'!AH33),0,1)</f>
        <v>0</v>
      </c>
    </row>
    <row r="188" spans="1:8" x14ac:dyDescent="0.2">
      <c r="A188">
        <f t="shared" si="5"/>
        <v>609546</v>
      </c>
      <c r="B188" s="12">
        <v>5</v>
      </c>
      <c r="C188" s="12">
        <v>159</v>
      </c>
      <c r="D188" s="12">
        <v>159</v>
      </c>
      <c r="E188" t="s">
        <v>344</v>
      </c>
      <c r="H188">
        <f>IF('Раздел 5'!P34&gt;=SUM('Раздел 5'!AC34,'Раздел 5'!AE34,'Раздел 5'!AG34,'Раздел 5'!AH34),0,1)</f>
        <v>0</v>
      </c>
    </row>
    <row r="189" spans="1:8" x14ac:dyDescent="0.2">
      <c r="A189">
        <f t="shared" si="5"/>
        <v>609546</v>
      </c>
      <c r="B189" s="12">
        <v>5</v>
      </c>
      <c r="C189" s="12">
        <v>160</v>
      </c>
      <c r="D189" s="12">
        <v>160</v>
      </c>
      <c r="E189" t="s">
        <v>345</v>
      </c>
      <c r="H189">
        <f>IF('Раздел 5'!P35&gt;=SUM('Раздел 5'!AC35,'Раздел 5'!AE35,'Раздел 5'!AG35,'Раздел 5'!AH35),0,1)</f>
        <v>0</v>
      </c>
    </row>
    <row r="190" spans="1:8" x14ac:dyDescent="0.2">
      <c r="A190">
        <f t="shared" si="5"/>
        <v>609546</v>
      </c>
      <c r="B190" s="12">
        <v>5</v>
      </c>
      <c r="C190" s="12">
        <v>161</v>
      </c>
      <c r="D190" s="12">
        <v>161</v>
      </c>
      <c r="E190" t="s">
        <v>346</v>
      </c>
      <c r="H190">
        <f>IF('Раздел 5'!P23=SUM('Раздел 5'!AC23,'Раздел 5'!AE23),0,1)</f>
        <v>0</v>
      </c>
    </row>
    <row r="191" spans="1:8" x14ac:dyDescent="0.2">
      <c r="A191">
        <f t="shared" si="5"/>
        <v>609546</v>
      </c>
      <c r="B191" s="12">
        <v>5</v>
      </c>
      <c r="C191" s="12">
        <v>162</v>
      </c>
      <c r="D191" s="12">
        <v>162</v>
      </c>
      <c r="E191" t="s">
        <v>347</v>
      </c>
      <c r="H191">
        <f>IF('Раздел 5'!P25=SUM('Раздел 5'!AC25,'Раздел 5'!AE25,'Раздел 5'!AG25:AH25),0,1)</f>
        <v>0</v>
      </c>
    </row>
    <row r="192" spans="1:8" x14ac:dyDescent="0.2">
      <c r="A192">
        <f t="shared" ref="A192:A218" si="6">P_3</f>
        <v>609546</v>
      </c>
      <c r="B192" s="12">
        <v>5</v>
      </c>
      <c r="C192" s="12">
        <v>163</v>
      </c>
      <c r="D192" s="12">
        <v>163</v>
      </c>
      <c r="E192" t="s">
        <v>348</v>
      </c>
      <c r="H192">
        <f>IF('Раздел 5'!P21&gt;='Раздел 5'!S21,0,1)</f>
        <v>0</v>
      </c>
    </row>
    <row r="193" spans="1:8" x14ac:dyDescent="0.2">
      <c r="A193">
        <f t="shared" si="6"/>
        <v>609546</v>
      </c>
      <c r="B193" s="12">
        <v>5</v>
      </c>
      <c r="C193" s="12">
        <v>164</v>
      </c>
      <c r="D193" s="12">
        <v>164</v>
      </c>
      <c r="E193" t="s">
        <v>349</v>
      </c>
      <c r="H193">
        <f>IF('Раздел 5'!P22&gt;='Раздел 5'!S22,0,1)</f>
        <v>0</v>
      </c>
    </row>
    <row r="194" spans="1:8" x14ac:dyDescent="0.2">
      <c r="A194">
        <f t="shared" si="6"/>
        <v>609546</v>
      </c>
      <c r="B194" s="12">
        <v>5</v>
      </c>
      <c r="C194" s="12">
        <v>165</v>
      </c>
      <c r="D194" s="12">
        <v>165</v>
      </c>
      <c r="E194" t="s">
        <v>350</v>
      </c>
      <c r="H194">
        <f>IF('Раздел 5'!P23&gt;='Раздел 5'!S23,0,1)</f>
        <v>0</v>
      </c>
    </row>
    <row r="195" spans="1:8" x14ac:dyDescent="0.2">
      <c r="A195">
        <f t="shared" si="6"/>
        <v>609546</v>
      </c>
      <c r="B195" s="12">
        <v>5</v>
      </c>
      <c r="C195" s="12">
        <v>166</v>
      </c>
      <c r="D195" s="12">
        <v>166</v>
      </c>
      <c r="E195" t="s">
        <v>351</v>
      </c>
      <c r="H195">
        <f>IF('Раздел 5'!P24&gt;='Раздел 5'!S24,0,1)</f>
        <v>0</v>
      </c>
    </row>
    <row r="196" spans="1:8" x14ac:dyDescent="0.2">
      <c r="A196">
        <f t="shared" si="6"/>
        <v>609546</v>
      </c>
      <c r="B196" s="12">
        <v>5</v>
      </c>
      <c r="C196" s="12">
        <v>167</v>
      </c>
      <c r="D196" s="12">
        <v>167</v>
      </c>
      <c r="E196" t="s">
        <v>352</v>
      </c>
      <c r="H196">
        <f>IF('Раздел 5'!P25&gt;='Раздел 5'!S25,0,1)</f>
        <v>0</v>
      </c>
    </row>
    <row r="197" spans="1:8" x14ac:dyDescent="0.2">
      <c r="A197">
        <f t="shared" si="6"/>
        <v>609546</v>
      </c>
      <c r="B197" s="12">
        <v>5</v>
      </c>
      <c r="C197" s="12">
        <v>168</v>
      </c>
      <c r="D197" s="12">
        <v>168</v>
      </c>
      <c r="E197" t="s">
        <v>353</v>
      </c>
      <c r="H197">
        <f>IF('Раздел 5'!P26&gt;='Раздел 5'!S26,0,1)</f>
        <v>0</v>
      </c>
    </row>
    <row r="198" spans="1:8" x14ac:dyDescent="0.2">
      <c r="A198">
        <f t="shared" si="6"/>
        <v>609546</v>
      </c>
      <c r="B198" s="12">
        <v>5</v>
      </c>
      <c r="C198" s="12">
        <v>169</v>
      </c>
      <c r="D198" s="12">
        <v>169</v>
      </c>
      <c r="E198" t="s">
        <v>354</v>
      </c>
      <c r="H198">
        <f>IF('Раздел 5'!P27&gt;='Раздел 5'!S27,0,1)</f>
        <v>0</v>
      </c>
    </row>
    <row r="199" spans="1:8" x14ac:dyDescent="0.2">
      <c r="A199">
        <f t="shared" si="6"/>
        <v>609546</v>
      </c>
      <c r="B199" s="12">
        <v>5</v>
      </c>
      <c r="C199" s="12">
        <v>170</v>
      </c>
      <c r="D199" s="12">
        <v>170</v>
      </c>
      <c r="E199" t="s">
        <v>355</v>
      </c>
      <c r="H199">
        <f>IF('Раздел 5'!P28&gt;='Раздел 5'!S28,0,1)</f>
        <v>0</v>
      </c>
    </row>
    <row r="200" spans="1:8" x14ac:dyDescent="0.2">
      <c r="A200">
        <f t="shared" si="6"/>
        <v>609546</v>
      </c>
      <c r="B200" s="12">
        <v>5</v>
      </c>
      <c r="C200" s="12">
        <v>171</v>
      </c>
      <c r="D200" s="12">
        <v>171</v>
      </c>
      <c r="E200" t="s">
        <v>356</v>
      </c>
      <c r="H200">
        <f>IF('Раздел 5'!P29&gt;='Раздел 5'!S29,0,1)</f>
        <v>0</v>
      </c>
    </row>
    <row r="201" spans="1:8" x14ac:dyDescent="0.2">
      <c r="A201">
        <f t="shared" si="6"/>
        <v>609546</v>
      </c>
      <c r="B201" s="12">
        <v>5</v>
      </c>
      <c r="C201" s="12">
        <v>172</v>
      </c>
      <c r="D201" s="12">
        <v>172</v>
      </c>
      <c r="E201" t="s">
        <v>357</v>
      </c>
      <c r="H201">
        <f>IF('Раздел 5'!P30&gt;='Раздел 5'!S30,0,1)</f>
        <v>0</v>
      </c>
    </row>
    <row r="202" spans="1:8" x14ac:dyDescent="0.2">
      <c r="A202">
        <f t="shared" si="6"/>
        <v>609546</v>
      </c>
      <c r="B202" s="12">
        <v>5</v>
      </c>
      <c r="C202" s="12">
        <v>173</v>
      </c>
      <c r="D202" s="12">
        <v>173</v>
      </c>
      <c r="E202" t="s">
        <v>358</v>
      </c>
      <c r="H202">
        <f>IF('Раздел 5'!P31&gt;='Раздел 5'!S31,0,1)</f>
        <v>0</v>
      </c>
    </row>
    <row r="203" spans="1:8" x14ac:dyDescent="0.2">
      <c r="A203">
        <f t="shared" si="6"/>
        <v>609546</v>
      </c>
      <c r="B203" s="12">
        <v>5</v>
      </c>
      <c r="C203" s="12">
        <v>174</v>
      </c>
      <c r="D203" s="12">
        <v>174</v>
      </c>
      <c r="E203" t="s">
        <v>359</v>
      </c>
      <c r="H203">
        <f>IF('Раздел 5'!P32&gt;='Раздел 5'!S32,0,1)</f>
        <v>0</v>
      </c>
    </row>
    <row r="204" spans="1:8" x14ac:dyDescent="0.2">
      <c r="A204">
        <f t="shared" si="6"/>
        <v>609546</v>
      </c>
      <c r="B204" s="12">
        <v>5</v>
      </c>
      <c r="C204" s="12">
        <v>175</v>
      </c>
      <c r="D204" s="12">
        <v>175</v>
      </c>
      <c r="E204" t="s">
        <v>360</v>
      </c>
      <c r="H204">
        <f>IF('Раздел 5'!P33&gt;='Раздел 5'!S33,0,1)</f>
        <v>0</v>
      </c>
    </row>
    <row r="205" spans="1:8" x14ac:dyDescent="0.2">
      <c r="A205">
        <f t="shared" si="6"/>
        <v>609546</v>
      </c>
      <c r="B205" s="12">
        <v>5</v>
      </c>
      <c r="C205" s="12">
        <v>176</v>
      </c>
      <c r="D205" s="12">
        <v>176</v>
      </c>
      <c r="E205" t="s">
        <v>361</v>
      </c>
      <c r="H205">
        <f>IF('Раздел 5'!P34&gt;='Раздел 5'!S34,0,1)</f>
        <v>0</v>
      </c>
    </row>
    <row r="206" spans="1:8" x14ac:dyDescent="0.2">
      <c r="A206">
        <f t="shared" si="6"/>
        <v>609546</v>
      </c>
      <c r="B206" s="12">
        <v>5</v>
      </c>
      <c r="C206" s="12">
        <v>177</v>
      </c>
      <c r="D206" s="12">
        <v>177</v>
      </c>
      <c r="E206" t="s">
        <v>362</v>
      </c>
      <c r="H206">
        <f>IF('Раздел 5'!P35&gt;='Раздел 5'!S35,0,1)</f>
        <v>0</v>
      </c>
    </row>
    <row r="207" spans="1:8" x14ac:dyDescent="0.2">
      <c r="A207">
        <f t="shared" si="6"/>
        <v>609546</v>
      </c>
      <c r="B207" s="12">
        <v>5</v>
      </c>
      <c r="C207" s="12">
        <v>178</v>
      </c>
      <c r="D207" s="12">
        <v>178</v>
      </c>
      <c r="E207" t="s">
        <v>363</v>
      </c>
      <c r="H207">
        <f>IF('Раздел 5'!P21&gt;='Раздел 5'!V21,0,1)</f>
        <v>0</v>
      </c>
    </row>
    <row r="208" spans="1:8" x14ac:dyDescent="0.2">
      <c r="A208">
        <f t="shared" si="6"/>
        <v>609546</v>
      </c>
      <c r="B208" s="12">
        <v>5</v>
      </c>
      <c r="C208" s="12">
        <v>179</v>
      </c>
      <c r="D208" s="12">
        <v>179</v>
      </c>
      <c r="E208" t="s">
        <v>364</v>
      </c>
      <c r="H208">
        <f>IF('Раздел 5'!P22&gt;='Раздел 5'!V22,0,1)</f>
        <v>0</v>
      </c>
    </row>
    <row r="209" spans="1:8" x14ac:dyDescent="0.2">
      <c r="A209">
        <f t="shared" si="6"/>
        <v>609546</v>
      </c>
      <c r="B209" s="12">
        <v>5</v>
      </c>
      <c r="C209" s="12">
        <v>180</v>
      </c>
      <c r="D209" s="12">
        <v>180</v>
      </c>
      <c r="E209" t="s">
        <v>365</v>
      </c>
      <c r="H209">
        <f>IF('Раздел 5'!P23&gt;='Раздел 5'!V23,0,1)</f>
        <v>0</v>
      </c>
    </row>
    <row r="210" spans="1:8" x14ac:dyDescent="0.2">
      <c r="A210">
        <f t="shared" si="6"/>
        <v>609546</v>
      </c>
      <c r="B210" s="12">
        <v>5</v>
      </c>
      <c r="C210" s="12">
        <v>181</v>
      </c>
      <c r="D210" s="12">
        <v>181</v>
      </c>
      <c r="E210" t="s">
        <v>366</v>
      </c>
      <c r="H210">
        <f>IF('Раздел 5'!P24&gt;='Раздел 5'!V24,0,1)</f>
        <v>0</v>
      </c>
    </row>
    <row r="211" spans="1:8" x14ac:dyDescent="0.2">
      <c r="A211">
        <f t="shared" si="6"/>
        <v>609546</v>
      </c>
      <c r="B211" s="12">
        <v>5</v>
      </c>
      <c r="C211" s="12">
        <v>182</v>
      </c>
      <c r="D211" s="12">
        <v>182</v>
      </c>
      <c r="E211" t="s">
        <v>367</v>
      </c>
      <c r="H211">
        <f>IF('Раздел 5'!P25&gt;='Раздел 5'!V25,0,1)</f>
        <v>0</v>
      </c>
    </row>
    <row r="212" spans="1:8" x14ac:dyDescent="0.2">
      <c r="A212">
        <f t="shared" si="6"/>
        <v>609546</v>
      </c>
      <c r="B212" s="12">
        <v>5</v>
      </c>
      <c r="C212" s="12">
        <v>183</v>
      </c>
      <c r="D212" s="12">
        <v>183</v>
      </c>
      <c r="E212" t="s">
        <v>368</v>
      </c>
      <c r="H212">
        <f>IF('Раздел 5'!P26&gt;='Раздел 5'!V26,0,1)</f>
        <v>0</v>
      </c>
    </row>
    <row r="213" spans="1:8" x14ac:dyDescent="0.2">
      <c r="A213">
        <f t="shared" si="6"/>
        <v>609546</v>
      </c>
      <c r="B213" s="12">
        <v>5</v>
      </c>
      <c r="C213" s="12">
        <v>184</v>
      </c>
      <c r="D213" s="12">
        <v>184</v>
      </c>
      <c r="E213" t="s">
        <v>369</v>
      </c>
      <c r="H213">
        <f>IF('Раздел 5'!P27&gt;='Раздел 5'!V27,0,1)</f>
        <v>0</v>
      </c>
    </row>
    <row r="214" spans="1:8" x14ac:dyDescent="0.2">
      <c r="A214">
        <f t="shared" si="6"/>
        <v>609546</v>
      </c>
      <c r="B214" s="12">
        <v>5</v>
      </c>
      <c r="C214" s="12">
        <v>185</v>
      </c>
      <c r="D214" s="12">
        <v>185</v>
      </c>
      <c r="E214" t="s">
        <v>370</v>
      </c>
      <c r="H214">
        <f>IF('Раздел 5'!P28&gt;='Раздел 5'!V28,0,1)</f>
        <v>0</v>
      </c>
    </row>
    <row r="215" spans="1:8" x14ac:dyDescent="0.2">
      <c r="A215">
        <f t="shared" si="6"/>
        <v>609546</v>
      </c>
      <c r="B215" s="12">
        <v>5</v>
      </c>
      <c r="C215" s="12">
        <v>186</v>
      </c>
      <c r="D215" s="12">
        <v>186</v>
      </c>
      <c r="E215" t="s">
        <v>371</v>
      </c>
      <c r="H215">
        <f>IF('Раздел 5'!P29&gt;='Раздел 5'!V29,0,1)</f>
        <v>0</v>
      </c>
    </row>
    <row r="216" spans="1:8" x14ac:dyDescent="0.2">
      <c r="A216">
        <f t="shared" si="6"/>
        <v>609546</v>
      </c>
      <c r="B216" s="12">
        <v>5</v>
      </c>
      <c r="C216" s="12">
        <v>187</v>
      </c>
      <c r="D216" s="12">
        <v>187</v>
      </c>
      <c r="E216" t="s">
        <v>372</v>
      </c>
      <c r="H216">
        <f>IF('Раздел 5'!P30&gt;='Раздел 5'!V30,0,1)</f>
        <v>0</v>
      </c>
    </row>
    <row r="217" spans="1:8" x14ac:dyDescent="0.2">
      <c r="A217">
        <f t="shared" si="6"/>
        <v>609546</v>
      </c>
      <c r="B217" s="12">
        <v>5</v>
      </c>
      <c r="C217" s="12">
        <v>188</v>
      </c>
      <c r="D217" s="12">
        <v>188</v>
      </c>
      <c r="E217" t="s">
        <v>373</v>
      </c>
      <c r="H217">
        <f>IF('Раздел 5'!P31&gt;='Раздел 5'!V31,0,1)</f>
        <v>0</v>
      </c>
    </row>
    <row r="218" spans="1:8" x14ac:dyDescent="0.2">
      <c r="A218">
        <f t="shared" si="6"/>
        <v>609546</v>
      </c>
      <c r="B218" s="12">
        <v>5</v>
      </c>
      <c r="C218" s="12">
        <v>189</v>
      </c>
      <c r="D218" s="12">
        <v>189</v>
      </c>
      <c r="E218" t="s">
        <v>374</v>
      </c>
      <c r="H218">
        <f>IF('Раздел 5'!P32&gt;='Раздел 5'!V32,0,1)</f>
        <v>0</v>
      </c>
    </row>
    <row r="219" spans="1:8" x14ac:dyDescent="0.2">
      <c r="A219">
        <f t="shared" ref="A219:A282" si="7">P_3</f>
        <v>609546</v>
      </c>
      <c r="B219" s="12">
        <v>5</v>
      </c>
      <c r="C219" s="12">
        <v>190</v>
      </c>
      <c r="D219" s="12">
        <v>190</v>
      </c>
      <c r="E219" t="s">
        <v>375</v>
      </c>
      <c r="H219">
        <f>IF('Раздел 5'!P33&gt;='Раздел 5'!V33,0,1)</f>
        <v>0</v>
      </c>
    </row>
    <row r="220" spans="1:8" x14ac:dyDescent="0.2">
      <c r="A220">
        <f t="shared" si="7"/>
        <v>609546</v>
      </c>
      <c r="B220" s="12">
        <v>5</v>
      </c>
      <c r="C220" s="12">
        <v>191</v>
      </c>
      <c r="D220" s="12">
        <v>191</v>
      </c>
      <c r="E220" t="s">
        <v>376</v>
      </c>
      <c r="H220">
        <f>IF('Раздел 5'!P34&gt;='Раздел 5'!V34,0,1)</f>
        <v>0</v>
      </c>
    </row>
    <row r="221" spans="1:8" x14ac:dyDescent="0.2">
      <c r="A221">
        <f t="shared" si="7"/>
        <v>609546</v>
      </c>
      <c r="B221" s="12">
        <v>5</v>
      </c>
      <c r="C221" s="12">
        <v>192</v>
      </c>
      <c r="D221" s="12">
        <v>192</v>
      </c>
      <c r="E221" t="s">
        <v>377</v>
      </c>
      <c r="H221">
        <f>IF('Раздел 5'!P35&gt;='Раздел 5'!V35,0,1)</f>
        <v>0</v>
      </c>
    </row>
    <row r="222" spans="1:8" x14ac:dyDescent="0.2">
      <c r="A222">
        <f t="shared" si="7"/>
        <v>609546</v>
      </c>
      <c r="B222" s="12">
        <v>5</v>
      </c>
      <c r="C222" s="12">
        <v>193</v>
      </c>
      <c r="D222" s="12">
        <v>193</v>
      </c>
      <c r="E222" t="s">
        <v>378</v>
      </c>
      <c r="H222">
        <f>IF('Раздел 5'!AA21&gt;='Раздел 5'!AB21,0,1)</f>
        <v>0</v>
      </c>
    </row>
    <row r="223" spans="1:8" x14ac:dyDescent="0.2">
      <c r="A223">
        <f t="shared" si="7"/>
        <v>609546</v>
      </c>
      <c r="B223" s="12">
        <v>5</v>
      </c>
      <c r="C223" s="12">
        <v>194</v>
      </c>
      <c r="D223" s="12">
        <v>194</v>
      </c>
      <c r="E223" t="s">
        <v>379</v>
      </c>
      <c r="H223">
        <f>IF('Раздел 5'!AA22&gt;='Раздел 5'!AB22,0,1)</f>
        <v>0</v>
      </c>
    </row>
    <row r="224" spans="1:8" x14ac:dyDescent="0.2">
      <c r="A224">
        <f t="shared" si="7"/>
        <v>609546</v>
      </c>
      <c r="B224" s="12">
        <v>5</v>
      </c>
      <c r="C224" s="12">
        <v>195</v>
      </c>
      <c r="D224" s="12">
        <v>195</v>
      </c>
      <c r="E224" t="s">
        <v>380</v>
      </c>
      <c r="H224">
        <f>IF('Раздел 5'!AA23&gt;='Раздел 5'!AB23,0,1)</f>
        <v>0</v>
      </c>
    </row>
    <row r="225" spans="1:8" x14ac:dyDescent="0.2">
      <c r="A225">
        <f t="shared" si="7"/>
        <v>609546</v>
      </c>
      <c r="B225" s="12">
        <v>5</v>
      </c>
      <c r="C225" s="12">
        <v>196</v>
      </c>
      <c r="D225" s="12">
        <v>196</v>
      </c>
      <c r="E225" t="s">
        <v>381</v>
      </c>
      <c r="H225">
        <f>IF('Раздел 5'!AA24&gt;='Раздел 5'!AB24,0,1)</f>
        <v>0</v>
      </c>
    </row>
    <row r="226" spans="1:8" x14ac:dyDescent="0.2">
      <c r="A226">
        <f t="shared" si="7"/>
        <v>609546</v>
      </c>
      <c r="B226" s="12">
        <v>5</v>
      </c>
      <c r="C226" s="12">
        <v>197</v>
      </c>
      <c r="D226" s="12">
        <v>197</v>
      </c>
      <c r="E226" t="s">
        <v>382</v>
      </c>
      <c r="H226">
        <f>IF('Раздел 5'!AA25&gt;='Раздел 5'!AB25,0,1)</f>
        <v>0</v>
      </c>
    </row>
    <row r="227" spans="1:8" x14ac:dyDescent="0.2">
      <c r="A227">
        <f t="shared" si="7"/>
        <v>609546</v>
      </c>
      <c r="B227" s="12">
        <v>5</v>
      </c>
      <c r="C227" s="12">
        <v>198</v>
      </c>
      <c r="D227" s="12">
        <v>198</v>
      </c>
      <c r="E227" t="s">
        <v>383</v>
      </c>
      <c r="H227">
        <f>IF('Раздел 5'!AA26&gt;='Раздел 5'!AB26,0,1)</f>
        <v>0</v>
      </c>
    </row>
    <row r="228" spans="1:8" x14ac:dyDescent="0.2">
      <c r="A228">
        <f t="shared" si="7"/>
        <v>609546</v>
      </c>
      <c r="B228" s="12">
        <v>5</v>
      </c>
      <c r="C228" s="12">
        <v>199</v>
      </c>
      <c r="D228" s="12">
        <v>199</v>
      </c>
      <c r="E228" t="s">
        <v>384</v>
      </c>
      <c r="H228">
        <f>IF('Раздел 5'!AA27&gt;='Раздел 5'!AB27,0,1)</f>
        <v>0</v>
      </c>
    </row>
    <row r="229" spans="1:8" x14ac:dyDescent="0.2">
      <c r="A229">
        <f t="shared" si="7"/>
        <v>609546</v>
      </c>
      <c r="B229" s="12">
        <v>5</v>
      </c>
      <c r="C229" s="12">
        <v>200</v>
      </c>
      <c r="D229" s="12">
        <v>200</v>
      </c>
      <c r="E229" t="s">
        <v>385</v>
      </c>
      <c r="H229">
        <f>IF('Раздел 5'!AA28&gt;='Раздел 5'!AB28,0,1)</f>
        <v>0</v>
      </c>
    </row>
    <row r="230" spans="1:8" x14ac:dyDescent="0.2">
      <c r="A230">
        <f t="shared" si="7"/>
        <v>609546</v>
      </c>
      <c r="B230" s="12">
        <v>5</v>
      </c>
      <c r="C230" s="12">
        <v>201</v>
      </c>
      <c r="D230" s="12">
        <v>201</v>
      </c>
      <c r="E230" t="s">
        <v>386</v>
      </c>
      <c r="H230">
        <f>IF('Раздел 5'!AA29&gt;='Раздел 5'!AB29,0,1)</f>
        <v>0</v>
      </c>
    </row>
    <row r="231" spans="1:8" x14ac:dyDescent="0.2">
      <c r="A231">
        <f t="shared" si="7"/>
        <v>609546</v>
      </c>
      <c r="B231" s="12">
        <v>5</v>
      </c>
      <c r="C231" s="12">
        <v>202</v>
      </c>
      <c r="D231" s="12">
        <v>202</v>
      </c>
      <c r="E231" t="s">
        <v>387</v>
      </c>
      <c r="H231">
        <f>IF('Раздел 5'!AA30&gt;='Раздел 5'!AB30,0,1)</f>
        <v>0</v>
      </c>
    </row>
    <row r="232" spans="1:8" x14ac:dyDescent="0.2">
      <c r="A232">
        <f t="shared" si="7"/>
        <v>609546</v>
      </c>
      <c r="B232" s="12">
        <v>5</v>
      </c>
      <c r="C232" s="12">
        <v>203</v>
      </c>
      <c r="D232" s="12">
        <v>203</v>
      </c>
      <c r="E232" t="s">
        <v>388</v>
      </c>
      <c r="H232">
        <f>IF('Раздел 5'!AA31&gt;='Раздел 5'!AB31,0,1)</f>
        <v>0</v>
      </c>
    </row>
    <row r="233" spans="1:8" x14ac:dyDescent="0.2">
      <c r="A233">
        <f t="shared" si="7"/>
        <v>609546</v>
      </c>
      <c r="B233" s="12">
        <v>5</v>
      </c>
      <c r="C233" s="12">
        <v>204</v>
      </c>
      <c r="D233" s="12">
        <v>204</v>
      </c>
      <c r="E233" t="s">
        <v>389</v>
      </c>
      <c r="H233">
        <f>IF('Раздел 5'!AA32&gt;='Раздел 5'!AB32,0,1)</f>
        <v>0</v>
      </c>
    </row>
    <row r="234" spans="1:8" x14ac:dyDescent="0.2">
      <c r="A234">
        <f t="shared" si="7"/>
        <v>609546</v>
      </c>
      <c r="B234" s="12">
        <v>5</v>
      </c>
      <c r="C234" s="12">
        <v>205</v>
      </c>
      <c r="D234" s="12">
        <v>205</v>
      </c>
      <c r="E234" t="s">
        <v>390</v>
      </c>
      <c r="H234">
        <f>IF('Раздел 5'!AA33&gt;='Раздел 5'!AB33,0,1)</f>
        <v>0</v>
      </c>
    </row>
    <row r="235" spans="1:8" x14ac:dyDescent="0.2">
      <c r="A235">
        <f t="shared" si="7"/>
        <v>609546</v>
      </c>
      <c r="B235" s="12">
        <v>5</v>
      </c>
      <c r="C235" s="12">
        <v>206</v>
      </c>
      <c r="D235" s="12">
        <v>206</v>
      </c>
      <c r="E235" t="s">
        <v>391</v>
      </c>
      <c r="H235">
        <f>IF('Раздел 5'!AA34&gt;='Раздел 5'!AB34,0,1)</f>
        <v>0</v>
      </c>
    </row>
    <row r="236" spans="1:8" x14ac:dyDescent="0.2">
      <c r="A236">
        <f t="shared" si="7"/>
        <v>609546</v>
      </c>
      <c r="B236" s="12">
        <v>5</v>
      </c>
      <c r="C236" s="12">
        <v>207</v>
      </c>
      <c r="D236" s="12">
        <v>207</v>
      </c>
      <c r="E236" t="s">
        <v>392</v>
      </c>
      <c r="H236">
        <f>IF('Раздел 5'!AA35&gt;='Раздел 5'!AB35,0,1)</f>
        <v>0</v>
      </c>
    </row>
    <row r="237" spans="1:8" x14ac:dyDescent="0.2">
      <c r="A237">
        <f t="shared" si="7"/>
        <v>609546</v>
      </c>
      <c r="B237" s="12">
        <v>5</v>
      </c>
      <c r="C237" s="12">
        <v>208</v>
      </c>
      <c r="D237" s="12">
        <v>208</v>
      </c>
      <c r="E237" t="s">
        <v>393</v>
      </c>
      <c r="H237">
        <f>IF('Раздел 5'!AC21&gt;='Раздел 5'!AD21,0,1)</f>
        <v>0</v>
      </c>
    </row>
    <row r="238" spans="1:8" x14ac:dyDescent="0.2">
      <c r="A238">
        <f t="shared" si="7"/>
        <v>609546</v>
      </c>
      <c r="B238" s="12">
        <v>5</v>
      </c>
      <c r="C238" s="12">
        <v>209</v>
      </c>
      <c r="D238" s="12">
        <v>209</v>
      </c>
      <c r="E238" t="s">
        <v>394</v>
      </c>
      <c r="H238">
        <f>IF('Раздел 5'!AC22&gt;='Раздел 5'!AD22,0,1)</f>
        <v>0</v>
      </c>
    </row>
    <row r="239" spans="1:8" x14ac:dyDescent="0.2">
      <c r="A239">
        <f t="shared" si="7"/>
        <v>609546</v>
      </c>
      <c r="B239" s="12">
        <v>5</v>
      </c>
      <c r="C239" s="12">
        <v>210</v>
      </c>
      <c r="D239" s="12">
        <v>210</v>
      </c>
      <c r="E239" t="s">
        <v>395</v>
      </c>
      <c r="H239">
        <f>IF('Раздел 5'!AC23&gt;='Раздел 5'!AD23,0,1)</f>
        <v>0</v>
      </c>
    </row>
    <row r="240" spans="1:8" x14ac:dyDescent="0.2">
      <c r="A240">
        <f t="shared" si="7"/>
        <v>609546</v>
      </c>
      <c r="B240" s="12">
        <v>5</v>
      </c>
      <c r="C240" s="12">
        <v>211</v>
      </c>
      <c r="D240" s="12">
        <v>211</v>
      </c>
      <c r="E240" t="s">
        <v>396</v>
      </c>
      <c r="H240">
        <f>IF('Раздел 5'!AC24&gt;='Раздел 5'!AD24,0,1)</f>
        <v>0</v>
      </c>
    </row>
    <row r="241" spans="1:8" x14ac:dyDescent="0.2">
      <c r="A241">
        <f t="shared" si="7"/>
        <v>609546</v>
      </c>
      <c r="B241" s="12">
        <v>5</v>
      </c>
      <c r="C241" s="12">
        <v>212</v>
      </c>
      <c r="D241" s="12">
        <v>212</v>
      </c>
      <c r="E241" t="s">
        <v>397</v>
      </c>
      <c r="H241">
        <f>IF('Раздел 5'!AC25&gt;='Раздел 5'!AD25,0,1)</f>
        <v>0</v>
      </c>
    </row>
    <row r="242" spans="1:8" x14ac:dyDescent="0.2">
      <c r="A242">
        <f t="shared" si="7"/>
        <v>609546</v>
      </c>
      <c r="B242" s="12">
        <v>5</v>
      </c>
      <c r="C242" s="12">
        <v>213</v>
      </c>
      <c r="D242" s="12">
        <v>213</v>
      </c>
      <c r="E242" t="s">
        <v>398</v>
      </c>
      <c r="H242">
        <f>IF('Раздел 5'!AC26&gt;='Раздел 5'!AD26,0,1)</f>
        <v>0</v>
      </c>
    </row>
    <row r="243" spans="1:8" x14ac:dyDescent="0.2">
      <c r="A243">
        <f t="shared" si="7"/>
        <v>609546</v>
      </c>
      <c r="B243" s="12">
        <v>5</v>
      </c>
      <c r="C243" s="12">
        <v>214</v>
      </c>
      <c r="D243" s="12">
        <v>214</v>
      </c>
      <c r="E243" t="s">
        <v>399</v>
      </c>
      <c r="H243">
        <f>IF('Раздел 5'!AC27&gt;='Раздел 5'!AD27,0,1)</f>
        <v>0</v>
      </c>
    </row>
    <row r="244" spans="1:8" x14ac:dyDescent="0.2">
      <c r="A244">
        <f t="shared" si="7"/>
        <v>609546</v>
      </c>
      <c r="B244" s="12">
        <v>5</v>
      </c>
      <c r="C244" s="12">
        <v>215</v>
      </c>
      <c r="D244" s="12">
        <v>215</v>
      </c>
      <c r="E244" t="s">
        <v>400</v>
      </c>
      <c r="H244">
        <f>IF('Раздел 5'!AC28&gt;='Раздел 5'!AD28,0,1)</f>
        <v>0</v>
      </c>
    </row>
    <row r="245" spans="1:8" x14ac:dyDescent="0.2">
      <c r="A245">
        <f t="shared" si="7"/>
        <v>609546</v>
      </c>
      <c r="B245" s="12">
        <v>5</v>
      </c>
      <c r="C245" s="12">
        <v>216</v>
      </c>
      <c r="D245" s="12">
        <v>216</v>
      </c>
      <c r="E245" t="s">
        <v>401</v>
      </c>
      <c r="H245">
        <f>IF('Раздел 5'!AC29&gt;='Раздел 5'!AD29,0,1)</f>
        <v>0</v>
      </c>
    </row>
    <row r="246" spans="1:8" x14ac:dyDescent="0.2">
      <c r="A246">
        <f t="shared" si="7"/>
        <v>609546</v>
      </c>
      <c r="B246" s="12">
        <v>5</v>
      </c>
      <c r="C246" s="12">
        <v>217</v>
      </c>
      <c r="D246" s="12">
        <v>217</v>
      </c>
      <c r="E246" t="s">
        <v>402</v>
      </c>
      <c r="H246">
        <f>IF('Раздел 5'!AC30&gt;='Раздел 5'!AD30,0,1)</f>
        <v>0</v>
      </c>
    </row>
    <row r="247" spans="1:8" x14ac:dyDescent="0.2">
      <c r="A247">
        <f t="shared" si="7"/>
        <v>609546</v>
      </c>
      <c r="B247" s="12">
        <v>5</v>
      </c>
      <c r="C247" s="12">
        <v>218</v>
      </c>
      <c r="D247" s="12">
        <v>218</v>
      </c>
      <c r="E247" t="s">
        <v>403</v>
      </c>
      <c r="H247">
        <f>IF('Раздел 5'!AC31&gt;='Раздел 5'!AD31,0,1)</f>
        <v>0</v>
      </c>
    </row>
    <row r="248" spans="1:8" x14ac:dyDescent="0.2">
      <c r="A248">
        <f t="shared" si="7"/>
        <v>609546</v>
      </c>
      <c r="B248" s="12">
        <v>5</v>
      </c>
      <c r="C248" s="12">
        <v>219</v>
      </c>
      <c r="D248" s="12">
        <v>219</v>
      </c>
      <c r="E248" t="s">
        <v>404</v>
      </c>
      <c r="H248">
        <f>IF('Раздел 5'!AC32&gt;='Раздел 5'!AD32,0,1)</f>
        <v>0</v>
      </c>
    </row>
    <row r="249" spans="1:8" x14ac:dyDescent="0.2">
      <c r="A249">
        <f t="shared" si="7"/>
        <v>609546</v>
      </c>
      <c r="B249" s="12">
        <v>5</v>
      </c>
      <c r="C249" s="12">
        <v>220</v>
      </c>
      <c r="D249" s="12">
        <v>220</v>
      </c>
      <c r="E249" t="s">
        <v>405</v>
      </c>
      <c r="H249">
        <f>IF('Раздел 5'!AC33&gt;='Раздел 5'!AD33,0,1)</f>
        <v>0</v>
      </c>
    </row>
    <row r="250" spans="1:8" x14ac:dyDescent="0.2">
      <c r="A250">
        <f t="shared" si="7"/>
        <v>609546</v>
      </c>
      <c r="B250" s="12">
        <v>5</v>
      </c>
      <c r="C250" s="12">
        <v>221</v>
      </c>
      <c r="D250" s="12">
        <v>221</v>
      </c>
      <c r="E250" t="s">
        <v>406</v>
      </c>
      <c r="H250">
        <f>IF('Раздел 5'!AC34&gt;='Раздел 5'!AD34,0,1)</f>
        <v>0</v>
      </c>
    </row>
    <row r="251" spans="1:8" x14ac:dyDescent="0.2">
      <c r="A251">
        <f t="shared" si="7"/>
        <v>609546</v>
      </c>
      <c r="B251" s="12">
        <v>5</v>
      </c>
      <c r="C251" s="12">
        <v>222</v>
      </c>
      <c r="D251" s="12">
        <v>222</v>
      </c>
      <c r="E251" t="s">
        <v>407</v>
      </c>
      <c r="H251">
        <f>IF('Раздел 5'!AC35&gt;='Раздел 5'!AD35,0,1)</f>
        <v>0</v>
      </c>
    </row>
    <row r="252" spans="1:8" x14ac:dyDescent="0.2">
      <c r="A252">
        <f t="shared" si="7"/>
        <v>609546</v>
      </c>
      <c r="B252" s="12">
        <v>5</v>
      </c>
      <c r="C252" s="12">
        <v>223</v>
      </c>
      <c r="D252" s="12">
        <v>223</v>
      </c>
      <c r="E252" t="s">
        <v>408</v>
      </c>
      <c r="H252">
        <f>IF('Раздел 5'!AE21&gt;='Раздел 5'!AF21,0,1)</f>
        <v>0</v>
      </c>
    </row>
    <row r="253" spans="1:8" x14ac:dyDescent="0.2">
      <c r="A253">
        <f t="shared" si="7"/>
        <v>609546</v>
      </c>
      <c r="B253" s="12">
        <v>5</v>
      </c>
      <c r="C253" s="12">
        <v>224</v>
      </c>
      <c r="D253" s="12">
        <v>224</v>
      </c>
      <c r="E253" t="s">
        <v>409</v>
      </c>
      <c r="H253">
        <f>IF('Раздел 5'!AE22&gt;='Раздел 5'!AF22,0,1)</f>
        <v>0</v>
      </c>
    </row>
    <row r="254" spans="1:8" x14ac:dyDescent="0.2">
      <c r="A254">
        <f t="shared" si="7"/>
        <v>609546</v>
      </c>
      <c r="B254" s="12">
        <v>5</v>
      </c>
      <c r="C254" s="12">
        <v>225</v>
      </c>
      <c r="D254" s="12">
        <v>225</v>
      </c>
      <c r="E254" t="s">
        <v>410</v>
      </c>
      <c r="H254">
        <f>IF('Раздел 5'!AE23&gt;='Раздел 5'!AF23,0,1)</f>
        <v>0</v>
      </c>
    </row>
    <row r="255" spans="1:8" x14ac:dyDescent="0.2">
      <c r="A255">
        <f t="shared" si="7"/>
        <v>609546</v>
      </c>
      <c r="B255" s="12">
        <v>5</v>
      </c>
      <c r="C255" s="12">
        <v>226</v>
      </c>
      <c r="D255" s="12">
        <v>226</v>
      </c>
      <c r="E255" t="s">
        <v>411</v>
      </c>
      <c r="H255">
        <f>IF('Раздел 5'!AE24&gt;='Раздел 5'!AF24,0,1)</f>
        <v>0</v>
      </c>
    </row>
    <row r="256" spans="1:8" x14ac:dyDescent="0.2">
      <c r="A256">
        <f t="shared" si="7"/>
        <v>609546</v>
      </c>
      <c r="B256" s="12">
        <v>5</v>
      </c>
      <c r="C256" s="12">
        <v>227</v>
      </c>
      <c r="D256" s="12">
        <v>227</v>
      </c>
      <c r="E256" t="s">
        <v>412</v>
      </c>
      <c r="H256">
        <f>IF('Раздел 5'!AE25&gt;='Раздел 5'!AF25,0,1)</f>
        <v>0</v>
      </c>
    </row>
    <row r="257" spans="1:8" x14ac:dyDescent="0.2">
      <c r="A257">
        <f t="shared" si="7"/>
        <v>609546</v>
      </c>
      <c r="B257" s="12">
        <v>5</v>
      </c>
      <c r="C257" s="12">
        <v>228</v>
      </c>
      <c r="D257" s="12">
        <v>228</v>
      </c>
      <c r="E257" t="s">
        <v>413</v>
      </c>
      <c r="H257">
        <f>IF('Раздел 5'!AE26&gt;='Раздел 5'!AF26,0,1)</f>
        <v>0</v>
      </c>
    </row>
    <row r="258" spans="1:8" x14ac:dyDescent="0.2">
      <c r="A258">
        <f t="shared" si="7"/>
        <v>609546</v>
      </c>
      <c r="B258" s="12">
        <v>5</v>
      </c>
      <c r="C258" s="12">
        <v>229</v>
      </c>
      <c r="D258" s="12">
        <v>229</v>
      </c>
      <c r="E258" t="s">
        <v>414</v>
      </c>
      <c r="H258">
        <f>IF('Раздел 5'!AE27&gt;='Раздел 5'!AF27,0,1)</f>
        <v>0</v>
      </c>
    </row>
    <row r="259" spans="1:8" x14ac:dyDescent="0.2">
      <c r="A259">
        <f t="shared" si="7"/>
        <v>609546</v>
      </c>
      <c r="B259" s="12">
        <v>5</v>
      </c>
      <c r="C259" s="12">
        <v>230</v>
      </c>
      <c r="D259" s="12">
        <v>230</v>
      </c>
      <c r="E259" t="s">
        <v>415</v>
      </c>
      <c r="H259">
        <f>IF('Раздел 5'!AE28&gt;='Раздел 5'!AF28,0,1)</f>
        <v>0</v>
      </c>
    </row>
    <row r="260" spans="1:8" x14ac:dyDescent="0.2">
      <c r="A260">
        <f t="shared" si="7"/>
        <v>609546</v>
      </c>
      <c r="B260" s="12">
        <v>5</v>
      </c>
      <c r="C260" s="12">
        <v>231</v>
      </c>
      <c r="D260" s="12">
        <v>231</v>
      </c>
      <c r="E260" t="s">
        <v>416</v>
      </c>
      <c r="H260">
        <f>IF('Раздел 5'!AE29&gt;='Раздел 5'!AF29,0,1)</f>
        <v>0</v>
      </c>
    </row>
    <row r="261" spans="1:8" x14ac:dyDescent="0.2">
      <c r="A261">
        <f t="shared" si="7"/>
        <v>609546</v>
      </c>
      <c r="B261" s="12">
        <v>5</v>
      </c>
      <c r="C261" s="12">
        <v>232</v>
      </c>
      <c r="D261" s="12">
        <v>232</v>
      </c>
      <c r="E261" t="s">
        <v>417</v>
      </c>
      <c r="H261">
        <f>IF('Раздел 5'!AE30&gt;='Раздел 5'!AF30,0,1)</f>
        <v>0</v>
      </c>
    </row>
    <row r="262" spans="1:8" x14ac:dyDescent="0.2">
      <c r="A262">
        <f t="shared" si="7"/>
        <v>609546</v>
      </c>
      <c r="B262" s="12">
        <v>5</v>
      </c>
      <c r="C262" s="12">
        <v>233</v>
      </c>
      <c r="D262" s="12">
        <v>233</v>
      </c>
      <c r="E262" t="s">
        <v>418</v>
      </c>
      <c r="H262">
        <f>IF('Раздел 5'!AE31&gt;='Раздел 5'!AF31,0,1)</f>
        <v>0</v>
      </c>
    </row>
    <row r="263" spans="1:8" x14ac:dyDescent="0.2">
      <c r="A263">
        <f t="shared" si="7"/>
        <v>609546</v>
      </c>
      <c r="B263" s="12">
        <v>5</v>
      </c>
      <c r="C263" s="12">
        <v>234</v>
      </c>
      <c r="D263" s="12">
        <v>234</v>
      </c>
      <c r="E263" t="s">
        <v>419</v>
      </c>
      <c r="H263">
        <f>IF('Раздел 5'!AE32&gt;='Раздел 5'!AF32,0,1)</f>
        <v>0</v>
      </c>
    </row>
    <row r="264" spans="1:8" x14ac:dyDescent="0.2">
      <c r="A264">
        <f t="shared" si="7"/>
        <v>609546</v>
      </c>
      <c r="B264" s="12">
        <v>5</v>
      </c>
      <c r="C264" s="12">
        <v>235</v>
      </c>
      <c r="D264" s="12">
        <v>235</v>
      </c>
      <c r="E264" t="s">
        <v>420</v>
      </c>
      <c r="H264">
        <f>IF('Раздел 5'!AE33&gt;='Раздел 5'!AF33,0,1)</f>
        <v>0</v>
      </c>
    </row>
    <row r="265" spans="1:8" x14ac:dyDescent="0.2">
      <c r="A265">
        <f t="shared" si="7"/>
        <v>609546</v>
      </c>
      <c r="B265" s="12">
        <v>5</v>
      </c>
      <c r="C265" s="12">
        <v>236</v>
      </c>
      <c r="D265" s="12">
        <v>236</v>
      </c>
      <c r="E265" t="s">
        <v>421</v>
      </c>
      <c r="H265">
        <f>IF('Раздел 5'!AE34&gt;='Раздел 5'!AF34,0,1)</f>
        <v>0</v>
      </c>
    </row>
    <row r="266" spans="1:8" x14ac:dyDescent="0.2">
      <c r="A266">
        <f t="shared" si="7"/>
        <v>609546</v>
      </c>
      <c r="B266" s="12">
        <v>5</v>
      </c>
      <c r="C266" s="12">
        <v>237</v>
      </c>
      <c r="D266" s="12">
        <v>237</v>
      </c>
      <c r="E266" t="s">
        <v>422</v>
      </c>
      <c r="H266">
        <f>IF('Раздел 5'!AE35&gt;='Раздел 5'!AF35,0,1)</f>
        <v>0</v>
      </c>
    </row>
    <row r="267" spans="1:8" x14ac:dyDescent="0.2">
      <c r="A267">
        <f t="shared" si="7"/>
        <v>609546</v>
      </c>
      <c r="B267" s="12">
        <v>5</v>
      </c>
      <c r="C267" s="12">
        <v>238</v>
      </c>
      <c r="D267" s="12">
        <v>238</v>
      </c>
      <c r="E267" t="s">
        <v>423</v>
      </c>
      <c r="H267">
        <f>IF('Раздел 5'!AP21&gt;='Раздел 5'!AQ21,0,1)</f>
        <v>0</v>
      </c>
    </row>
    <row r="268" spans="1:8" x14ac:dyDescent="0.2">
      <c r="A268">
        <f t="shared" si="7"/>
        <v>609546</v>
      </c>
      <c r="B268" s="12">
        <v>5</v>
      </c>
      <c r="C268" s="12">
        <v>239</v>
      </c>
      <c r="D268" s="12">
        <v>239</v>
      </c>
      <c r="E268" t="s">
        <v>424</v>
      </c>
      <c r="H268">
        <f>IF('Раздел 5'!AP22&gt;='Раздел 5'!AQ22,0,1)</f>
        <v>0</v>
      </c>
    </row>
    <row r="269" spans="1:8" x14ac:dyDescent="0.2">
      <c r="A269">
        <f t="shared" si="7"/>
        <v>609546</v>
      </c>
      <c r="B269" s="12">
        <v>5</v>
      </c>
      <c r="C269" s="12">
        <v>240</v>
      </c>
      <c r="D269" s="12">
        <v>240</v>
      </c>
      <c r="E269" t="s">
        <v>425</v>
      </c>
      <c r="H269">
        <f>IF('Раздел 5'!AP23&gt;='Раздел 5'!AQ23,0,1)</f>
        <v>0</v>
      </c>
    </row>
    <row r="270" spans="1:8" x14ac:dyDescent="0.2">
      <c r="A270">
        <f t="shared" si="7"/>
        <v>609546</v>
      </c>
      <c r="B270" s="12">
        <v>5</v>
      </c>
      <c r="C270" s="12">
        <v>241</v>
      </c>
      <c r="D270" s="12">
        <v>241</v>
      </c>
      <c r="E270" t="s">
        <v>426</v>
      </c>
      <c r="H270">
        <f>IF('Раздел 5'!AP24&gt;='Раздел 5'!AQ24,0,1)</f>
        <v>0</v>
      </c>
    </row>
    <row r="271" spans="1:8" x14ac:dyDescent="0.2">
      <c r="A271">
        <f t="shared" si="7"/>
        <v>609546</v>
      </c>
      <c r="B271" s="12">
        <v>5</v>
      </c>
      <c r="C271" s="12">
        <v>242</v>
      </c>
      <c r="D271" s="12">
        <v>242</v>
      </c>
      <c r="E271" t="s">
        <v>427</v>
      </c>
      <c r="H271">
        <f>IF('Раздел 5'!AP25&gt;='Раздел 5'!AQ25,0,1)</f>
        <v>0</v>
      </c>
    </row>
    <row r="272" spans="1:8" x14ac:dyDescent="0.2">
      <c r="A272">
        <f t="shared" si="7"/>
        <v>609546</v>
      </c>
      <c r="B272" s="12">
        <v>5</v>
      </c>
      <c r="C272" s="12">
        <v>243</v>
      </c>
      <c r="D272" s="12">
        <v>243</v>
      </c>
      <c r="E272" t="s">
        <v>428</v>
      </c>
      <c r="H272">
        <f>IF('Раздел 5'!AP26&gt;='Раздел 5'!AQ26,0,1)</f>
        <v>0</v>
      </c>
    </row>
    <row r="273" spans="1:8" x14ac:dyDescent="0.2">
      <c r="A273">
        <f t="shared" si="7"/>
        <v>609546</v>
      </c>
      <c r="B273" s="12">
        <v>5</v>
      </c>
      <c r="C273" s="12">
        <v>244</v>
      </c>
      <c r="D273" s="12">
        <v>244</v>
      </c>
      <c r="E273" t="s">
        <v>429</v>
      </c>
      <c r="H273">
        <f>IF('Раздел 5'!AP27&gt;='Раздел 5'!AQ27,0,1)</f>
        <v>0</v>
      </c>
    </row>
    <row r="274" spans="1:8" x14ac:dyDescent="0.2">
      <c r="A274">
        <f t="shared" si="7"/>
        <v>609546</v>
      </c>
      <c r="B274" s="12">
        <v>5</v>
      </c>
      <c r="C274" s="12">
        <v>245</v>
      </c>
      <c r="D274" s="12">
        <v>245</v>
      </c>
      <c r="E274" t="s">
        <v>430</v>
      </c>
      <c r="H274">
        <f>IF('Раздел 5'!AP28&gt;='Раздел 5'!AQ28,0,1)</f>
        <v>0</v>
      </c>
    </row>
    <row r="275" spans="1:8" x14ac:dyDescent="0.2">
      <c r="A275">
        <f t="shared" si="7"/>
        <v>609546</v>
      </c>
      <c r="B275" s="12">
        <v>5</v>
      </c>
      <c r="C275" s="12">
        <v>246</v>
      </c>
      <c r="D275" s="12">
        <v>246</v>
      </c>
      <c r="E275" t="s">
        <v>431</v>
      </c>
      <c r="H275">
        <f>IF('Раздел 5'!AP29&gt;='Раздел 5'!AQ29,0,1)</f>
        <v>0</v>
      </c>
    </row>
    <row r="276" spans="1:8" x14ac:dyDescent="0.2">
      <c r="A276">
        <f t="shared" si="7"/>
        <v>609546</v>
      </c>
      <c r="B276" s="12">
        <v>5</v>
      </c>
      <c r="C276" s="12">
        <v>247</v>
      </c>
      <c r="D276" s="12">
        <v>247</v>
      </c>
      <c r="E276" t="s">
        <v>432</v>
      </c>
      <c r="H276">
        <f>IF('Раздел 5'!AP30&gt;='Раздел 5'!AQ30,0,1)</f>
        <v>0</v>
      </c>
    </row>
    <row r="277" spans="1:8" x14ac:dyDescent="0.2">
      <c r="A277">
        <f t="shared" si="7"/>
        <v>609546</v>
      </c>
      <c r="B277" s="12">
        <v>5</v>
      </c>
      <c r="C277" s="12">
        <v>248</v>
      </c>
      <c r="D277" s="12">
        <v>248</v>
      </c>
      <c r="E277" t="s">
        <v>433</v>
      </c>
      <c r="H277">
        <f>IF('Раздел 5'!AP31&gt;='Раздел 5'!AQ31,0,1)</f>
        <v>0</v>
      </c>
    </row>
    <row r="278" spans="1:8" x14ac:dyDescent="0.2">
      <c r="A278">
        <f t="shared" si="7"/>
        <v>609546</v>
      </c>
      <c r="B278" s="12">
        <v>5</v>
      </c>
      <c r="C278" s="12">
        <v>249</v>
      </c>
      <c r="D278" s="12">
        <v>249</v>
      </c>
      <c r="E278" t="s">
        <v>434</v>
      </c>
      <c r="H278">
        <f>IF('Раздел 5'!AP32&gt;='Раздел 5'!AQ32,0,1)</f>
        <v>0</v>
      </c>
    </row>
    <row r="279" spans="1:8" x14ac:dyDescent="0.2">
      <c r="A279">
        <f t="shared" si="7"/>
        <v>609546</v>
      </c>
      <c r="B279" s="12">
        <v>5</v>
      </c>
      <c r="C279" s="12">
        <v>250</v>
      </c>
      <c r="D279" s="12">
        <v>250</v>
      </c>
      <c r="E279" t="s">
        <v>435</v>
      </c>
      <c r="H279">
        <f>IF('Раздел 5'!AP33&gt;='Раздел 5'!AQ33,0,1)</f>
        <v>0</v>
      </c>
    </row>
    <row r="280" spans="1:8" x14ac:dyDescent="0.2">
      <c r="A280">
        <f t="shared" si="7"/>
        <v>609546</v>
      </c>
      <c r="B280" s="12">
        <v>5</v>
      </c>
      <c r="C280" s="12">
        <v>251</v>
      </c>
      <c r="D280" s="12">
        <v>251</v>
      </c>
      <c r="E280" t="s">
        <v>436</v>
      </c>
      <c r="H280">
        <f>IF('Раздел 5'!AP34&gt;='Раздел 5'!AQ34,0,1)</f>
        <v>0</v>
      </c>
    </row>
    <row r="281" spans="1:8" x14ac:dyDescent="0.2">
      <c r="A281">
        <f t="shared" si="7"/>
        <v>609546</v>
      </c>
      <c r="B281" s="12">
        <v>5</v>
      </c>
      <c r="C281" s="12">
        <v>252</v>
      </c>
      <c r="D281" s="12">
        <v>252</v>
      </c>
      <c r="E281" t="s">
        <v>437</v>
      </c>
      <c r="H281">
        <f>IF('Раздел 5'!AP35&gt;='Раздел 5'!AQ35,0,1)</f>
        <v>0</v>
      </c>
    </row>
    <row r="282" spans="1:8" x14ac:dyDescent="0.2">
      <c r="A282">
        <f t="shared" si="7"/>
        <v>609546</v>
      </c>
      <c r="B282" s="12">
        <v>5</v>
      </c>
      <c r="C282" s="12">
        <v>253</v>
      </c>
      <c r="D282" s="12">
        <v>253</v>
      </c>
      <c r="E282" t="s">
        <v>438</v>
      </c>
      <c r="H282">
        <f>IF('Раздел 5'!AQ21&gt;='Раздел 5'!AR21,0,1)</f>
        <v>0</v>
      </c>
    </row>
    <row r="283" spans="1:8" x14ac:dyDescent="0.2">
      <c r="A283">
        <f t="shared" ref="A283:A298" si="8">P_3</f>
        <v>609546</v>
      </c>
      <c r="B283" s="12">
        <v>5</v>
      </c>
      <c r="C283" s="12">
        <v>254</v>
      </c>
      <c r="D283" s="12">
        <v>254</v>
      </c>
      <c r="E283" t="s">
        <v>439</v>
      </c>
      <c r="H283">
        <f>IF('Раздел 5'!AQ22&gt;='Раздел 5'!AR22,0,1)</f>
        <v>0</v>
      </c>
    </row>
    <row r="284" spans="1:8" x14ac:dyDescent="0.2">
      <c r="A284">
        <f t="shared" si="8"/>
        <v>609546</v>
      </c>
      <c r="B284" s="12">
        <v>5</v>
      </c>
      <c r="C284" s="12">
        <v>255</v>
      </c>
      <c r="D284" s="12">
        <v>255</v>
      </c>
      <c r="E284" t="s">
        <v>440</v>
      </c>
      <c r="H284">
        <f>IF('Раздел 5'!AQ23&gt;='Раздел 5'!AR23,0,1)</f>
        <v>0</v>
      </c>
    </row>
    <row r="285" spans="1:8" x14ac:dyDescent="0.2">
      <c r="A285">
        <f t="shared" si="8"/>
        <v>609546</v>
      </c>
      <c r="B285" s="12">
        <v>5</v>
      </c>
      <c r="C285" s="12">
        <v>256</v>
      </c>
      <c r="D285" s="12">
        <v>256</v>
      </c>
      <c r="E285" t="s">
        <v>441</v>
      </c>
      <c r="H285">
        <f>IF('Раздел 5'!AQ24&gt;='Раздел 5'!AR24,0,1)</f>
        <v>0</v>
      </c>
    </row>
    <row r="286" spans="1:8" x14ac:dyDescent="0.2">
      <c r="A286">
        <f t="shared" si="8"/>
        <v>609546</v>
      </c>
      <c r="B286" s="12">
        <v>5</v>
      </c>
      <c r="C286" s="12">
        <v>257</v>
      </c>
      <c r="D286" s="12">
        <v>257</v>
      </c>
      <c r="E286" t="s">
        <v>442</v>
      </c>
      <c r="H286">
        <f>IF('Раздел 5'!AQ25&gt;='Раздел 5'!AR25,0,1)</f>
        <v>0</v>
      </c>
    </row>
    <row r="287" spans="1:8" x14ac:dyDescent="0.2">
      <c r="A287">
        <f t="shared" si="8"/>
        <v>609546</v>
      </c>
      <c r="B287" s="12">
        <v>5</v>
      </c>
      <c r="C287" s="12">
        <v>258</v>
      </c>
      <c r="D287" s="12">
        <v>258</v>
      </c>
      <c r="E287" t="s">
        <v>443</v>
      </c>
      <c r="H287">
        <f>IF('Раздел 5'!AQ26&gt;='Раздел 5'!AR26,0,1)</f>
        <v>0</v>
      </c>
    </row>
    <row r="288" spans="1:8" x14ac:dyDescent="0.2">
      <c r="A288">
        <f t="shared" si="8"/>
        <v>609546</v>
      </c>
      <c r="B288" s="12">
        <v>5</v>
      </c>
      <c r="C288" s="12">
        <v>259</v>
      </c>
      <c r="D288" s="12">
        <v>259</v>
      </c>
      <c r="E288" t="s">
        <v>444</v>
      </c>
      <c r="H288">
        <f>IF('Раздел 5'!AQ27&gt;='Раздел 5'!AR27,0,1)</f>
        <v>0</v>
      </c>
    </row>
    <row r="289" spans="1:8" x14ac:dyDescent="0.2">
      <c r="A289">
        <f t="shared" si="8"/>
        <v>609546</v>
      </c>
      <c r="B289" s="12">
        <v>5</v>
      </c>
      <c r="C289" s="12">
        <v>260</v>
      </c>
      <c r="D289" s="12">
        <v>260</v>
      </c>
      <c r="E289" t="s">
        <v>445</v>
      </c>
      <c r="H289">
        <f>IF('Раздел 5'!AQ28&gt;='Раздел 5'!AR28,0,1)</f>
        <v>0</v>
      </c>
    </row>
    <row r="290" spans="1:8" x14ac:dyDescent="0.2">
      <c r="A290">
        <f t="shared" si="8"/>
        <v>609546</v>
      </c>
      <c r="B290" s="12">
        <v>5</v>
      </c>
      <c r="C290" s="12">
        <v>261</v>
      </c>
      <c r="D290" s="12">
        <v>261</v>
      </c>
      <c r="E290" t="s">
        <v>446</v>
      </c>
      <c r="H290">
        <f>IF('Раздел 5'!AQ29&gt;='Раздел 5'!AR29,0,1)</f>
        <v>0</v>
      </c>
    </row>
    <row r="291" spans="1:8" x14ac:dyDescent="0.2">
      <c r="A291">
        <f t="shared" si="8"/>
        <v>609546</v>
      </c>
      <c r="B291" s="12">
        <v>5</v>
      </c>
      <c r="C291" s="12">
        <v>262</v>
      </c>
      <c r="D291" s="12">
        <v>262</v>
      </c>
      <c r="E291" t="s">
        <v>447</v>
      </c>
      <c r="H291">
        <f>IF('Раздел 5'!AQ30&gt;='Раздел 5'!AR30,0,1)</f>
        <v>0</v>
      </c>
    </row>
    <row r="292" spans="1:8" x14ac:dyDescent="0.2">
      <c r="A292">
        <f t="shared" si="8"/>
        <v>609546</v>
      </c>
      <c r="B292" s="12">
        <v>5</v>
      </c>
      <c r="C292" s="12">
        <v>263</v>
      </c>
      <c r="D292" s="12">
        <v>263</v>
      </c>
      <c r="E292" t="s">
        <v>448</v>
      </c>
      <c r="H292">
        <f>IF('Раздел 5'!AQ31&gt;='Раздел 5'!AR31,0,1)</f>
        <v>0</v>
      </c>
    </row>
    <row r="293" spans="1:8" x14ac:dyDescent="0.2">
      <c r="A293">
        <f t="shared" si="8"/>
        <v>609546</v>
      </c>
      <c r="B293" s="12">
        <v>5</v>
      </c>
      <c r="C293" s="12">
        <v>264</v>
      </c>
      <c r="D293" s="12">
        <v>264</v>
      </c>
      <c r="E293" t="s">
        <v>449</v>
      </c>
      <c r="H293">
        <f>IF('Раздел 5'!AQ32&gt;='Раздел 5'!AR32,0,1)</f>
        <v>0</v>
      </c>
    </row>
    <row r="294" spans="1:8" x14ac:dyDescent="0.2">
      <c r="A294">
        <f t="shared" si="8"/>
        <v>609546</v>
      </c>
      <c r="B294" s="12">
        <v>5</v>
      </c>
      <c r="C294" s="12">
        <v>265</v>
      </c>
      <c r="D294" s="12">
        <v>265</v>
      </c>
      <c r="E294" t="s">
        <v>450</v>
      </c>
      <c r="H294">
        <f>IF('Раздел 5'!AQ33&gt;='Раздел 5'!AR33,0,1)</f>
        <v>0</v>
      </c>
    </row>
    <row r="295" spans="1:8" x14ac:dyDescent="0.2">
      <c r="A295">
        <f t="shared" si="8"/>
        <v>609546</v>
      </c>
      <c r="B295" s="12">
        <v>5</v>
      </c>
      <c r="C295" s="12">
        <v>266</v>
      </c>
      <c r="D295" s="12">
        <v>266</v>
      </c>
      <c r="E295" t="s">
        <v>451</v>
      </c>
      <c r="H295">
        <f>IF('Раздел 5'!AQ34&gt;='Раздел 5'!AR34,0,1)</f>
        <v>0</v>
      </c>
    </row>
    <row r="296" spans="1:8" x14ac:dyDescent="0.2">
      <c r="A296">
        <f t="shared" si="8"/>
        <v>609546</v>
      </c>
      <c r="B296" s="12">
        <v>5</v>
      </c>
      <c r="C296" s="12">
        <v>267</v>
      </c>
      <c r="D296" s="12">
        <v>267</v>
      </c>
      <c r="E296" t="s">
        <v>452</v>
      </c>
      <c r="H296">
        <f>IF('Раздел 5'!AQ35&gt;='Раздел 5'!AR35,0,1)</f>
        <v>0</v>
      </c>
    </row>
    <row r="297" spans="1:8" x14ac:dyDescent="0.2">
      <c r="A297">
        <f t="shared" si="8"/>
        <v>609546</v>
      </c>
      <c r="B297" s="12">
        <v>5</v>
      </c>
      <c r="C297" s="12">
        <v>268</v>
      </c>
      <c r="D297" s="12">
        <v>268</v>
      </c>
      <c r="E297" t="s">
        <v>454</v>
      </c>
      <c r="H297">
        <f>IF('Раздел 5'!P36&gt;='Раздел 5'!P37,0,1)</f>
        <v>0</v>
      </c>
    </row>
    <row r="298" spans="1:8" x14ac:dyDescent="0.2">
      <c r="A298">
        <f t="shared" si="8"/>
        <v>609546</v>
      </c>
      <c r="B298" s="12">
        <v>5</v>
      </c>
      <c r="C298" s="12">
        <v>269</v>
      </c>
      <c r="D298" s="12">
        <v>269</v>
      </c>
      <c r="E298" t="s">
        <v>453</v>
      </c>
      <c r="H298">
        <f>IF('Раздел 5'!P36=SUM('Раздел 5'!P38:P39),0,1)</f>
        <v>0</v>
      </c>
    </row>
    <row r="299" spans="1:8" x14ac:dyDescent="0.2">
      <c r="A299" s="68">
        <f t="shared" ref="A299:A317" si="9">P_3</f>
        <v>609546</v>
      </c>
      <c r="B299" s="68">
        <v>6</v>
      </c>
      <c r="C299" s="68">
        <v>0</v>
      </c>
      <c r="D299" s="68">
        <v>0</v>
      </c>
      <c r="E299" s="68" t="str">
        <f>CONCATENATE("Количество ошибок в разделе 6 ",H299)</f>
        <v>Количество ошибок в разделе 6 0</v>
      </c>
      <c r="F299" s="68"/>
      <c r="G299" s="68"/>
      <c r="H299" s="68">
        <f>SUM(H300:H316)</f>
        <v>0</v>
      </c>
    </row>
    <row r="300" spans="1:8" x14ac:dyDescent="0.2">
      <c r="A300">
        <f t="shared" si="9"/>
        <v>609546</v>
      </c>
      <c r="B300" s="12">
        <v>6</v>
      </c>
      <c r="C300" s="12">
        <v>1</v>
      </c>
      <c r="D300" s="12">
        <v>1</v>
      </c>
      <c r="E300" s="12" t="s">
        <v>455</v>
      </c>
      <c r="H300">
        <f>IF('Раздел 6'!P36&gt;='Раздел 6'!P37,0,1)</f>
        <v>0</v>
      </c>
    </row>
    <row r="301" spans="1:8" x14ac:dyDescent="0.2">
      <c r="A301">
        <f t="shared" si="9"/>
        <v>609546</v>
      </c>
      <c r="B301" s="12">
        <v>6</v>
      </c>
      <c r="C301" s="12">
        <v>2</v>
      </c>
      <c r="D301" s="12">
        <v>2</v>
      </c>
      <c r="E301" s="12" t="s">
        <v>456</v>
      </c>
      <c r="H301">
        <f>IF('Раздел 6'!P38&gt;='Раздел 6'!P39,0,1)</f>
        <v>0</v>
      </c>
    </row>
    <row r="302" spans="1:8" x14ac:dyDescent="0.2">
      <c r="A302">
        <f t="shared" si="9"/>
        <v>609546</v>
      </c>
      <c r="B302" s="12">
        <v>6</v>
      </c>
      <c r="C302" s="12">
        <v>3</v>
      </c>
      <c r="D302" s="12">
        <v>3</v>
      </c>
      <c r="E302" s="12" t="s">
        <v>457</v>
      </c>
      <c r="H302">
        <f>IF('Раздел 6'!P40&gt;='Раздел 6'!P41,0,1)</f>
        <v>0</v>
      </c>
    </row>
    <row r="303" spans="1:8" x14ac:dyDescent="0.2">
      <c r="A303">
        <f t="shared" si="9"/>
        <v>609546</v>
      </c>
      <c r="B303" s="12">
        <v>6</v>
      </c>
      <c r="C303" s="12">
        <v>4</v>
      </c>
      <c r="D303" s="12">
        <v>4</v>
      </c>
      <c r="E303" s="12" t="s">
        <v>458</v>
      </c>
      <c r="H303">
        <f>IF('Раздел 6'!P56&gt;='Раздел 6'!P57,0,1)</f>
        <v>0</v>
      </c>
    </row>
    <row r="304" spans="1:8" x14ac:dyDescent="0.2">
      <c r="A304">
        <f t="shared" si="9"/>
        <v>609546</v>
      </c>
      <c r="B304" s="12">
        <v>6</v>
      </c>
      <c r="C304" s="12">
        <v>5</v>
      </c>
      <c r="D304" s="12">
        <v>5</v>
      </c>
      <c r="E304" s="12" t="s">
        <v>459</v>
      </c>
      <c r="H304">
        <f>IF('Раздел 6'!P56&gt;='Раздел 6'!P58,0,1)</f>
        <v>0</v>
      </c>
    </row>
    <row r="305" spans="1:8" x14ac:dyDescent="0.2">
      <c r="A305">
        <f t="shared" si="9"/>
        <v>609546</v>
      </c>
      <c r="B305" s="12">
        <v>6</v>
      </c>
      <c r="C305" s="12">
        <v>6</v>
      </c>
      <c r="D305" s="12">
        <v>6</v>
      </c>
      <c r="E305" s="12" t="s">
        <v>460</v>
      </c>
      <c r="H305">
        <f>IF('Раздел 6'!P56&gt;='Раздел 6'!P59,0,1)</f>
        <v>0</v>
      </c>
    </row>
    <row r="306" spans="1:8" x14ac:dyDescent="0.2">
      <c r="A306">
        <f t="shared" si="9"/>
        <v>609546</v>
      </c>
      <c r="B306" s="12">
        <v>6</v>
      </c>
      <c r="C306" s="12">
        <v>7</v>
      </c>
      <c r="D306" s="12">
        <v>7</v>
      </c>
      <c r="E306" s="12" t="s">
        <v>461</v>
      </c>
      <c r="H306">
        <f>IF('Раздел 6'!P56&gt;='Раздел 6'!P61,0,1)</f>
        <v>0</v>
      </c>
    </row>
    <row r="307" spans="1:8" x14ac:dyDescent="0.2">
      <c r="A307">
        <f t="shared" si="9"/>
        <v>609546</v>
      </c>
      <c r="B307" s="12">
        <v>6</v>
      </c>
      <c r="C307" s="12">
        <v>8</v>
      </c>
      <c r="D307" s="12">
        <v>8</v>
      </c>
      <c r="E307" s="12" t="s">
        <v>462</v>
      </c>
      <c r="H307">
        <f>IF('Раздел 6'!P56&gt;='Раздел 6'!P71,0,1)</f>
        <v>0</v>
      </c>
    </row>
    <row r="308" spans="1:8" x14ac:dyDescent="0.2">
      <c r="A308">
        <f t="shared" si="9"/>
        <v>609546</v>
      </c>
      <c r="B308" s="12">
        <v>6</v>
      </c>
      <c r="C308" s="12">
        <v>9</v>
      </c>
      <c r="D308" s="12">
        <v>9</v>
      </c>
      <c r="E308" s="12" t="s">
        <v>463</v>
      </c>
      <c r="H308">
        <f>IF('Раздел 6'!P59&gt;='Раздел 6'!P60,0,1)</f>
        <v>0</v>
      </c>
    </row>
    <row r="309" spans="1:8" x14ac:dyDescent="0.2">
      <c r="A309">
        <f t="shared" si="9"/>
        <v>609546</v>
      </c>
      <c r="B309" s="12">
        <v>6</v>
      </c>
      <c r="C309" s="12">
        <v>10</v>
      </c>
      <c r="D309" s="12">
        <v>10</v>
      </c>
      <c r="E309" s="12" t="s">
        <v>464</v>
      </c>
      <c r="H309">
        <f>IF('Раздел 6'!P61&gt;='Раздел 6'!P62,0,1)</f>
        <v>0</v>
      </c>
    </row>
    <row r="310" spans="1:8" x14ac:dyDescent="0.2">
      <c r="A310">
        <f t="shared" si="9"/>
        <v>609546</v>
      </c>
      <c r="B310" s="12">
        <v>6</v>
      </c>
      <c r="C310" s="12">
        <v>11</v>
      </c>
      <c r="D310" s="12">
        <v>11</v>
      </c>
      <c r="E310" s="12" t="s">
        <v>465</v>
      </c>
      <c r="H310">
        <f>IF('Раздел 6'!P71&gt;='Раздел 6'!P72,0,1)</f>
        <v>0</v>
      </c>
    </row>
    <row r="311" spans="1:8" x14ac:dyDescent="0.2">
      <c r="A311">
        <f t="shared" si="9"/>
        <v>609546</v>
      </c>
      <c r="B311" s="12">
        <v>6</v>
      </c>
      <c r="C311" s="12">
        <v>12</v>
      </c>
      <c r="D311" s="12">
        <v>12</v>
      </c>
      <c r="E311" s="12" t="s">
        <v>466</v>
      </c>
      <c r="H311">
        <f>IF(OR(AND('Раздел 6'!P63=0,SUM('Раздел 6'!P64:P66)=0),AND('Раздел 6'!P63&gt;0,SUM('Раздел 6'!P64:P66)&gt;0)),0,1)</f>
        <v>0</v>
      </c>
    </row>
    <row r="312" spans="1:8" x14ac:dyDescent="0.2">
      <c r="A312">
        <f t="shared" si="9"/>
        <v>609546</v>
      </c>
      <c r="B312" s="12">
        <v>6</v>
      </c>
      <c r="C312" s="12">
        <v>13</v>
      </c>
      <c r="D312" s="12">
        <v>13</v>
      </c>
      <c r="E312" s="12" t="s">
        <v>467</v>
      </c>
      <c r="H312">
        <f>IF(OR(AND('Раздел 6'!P63=0,SUM('Раздел 6'!P67:P70)=0),AND('Раздел 6'!P63&gt;0,SUM('Раздел 6'!P67:P70)&gt;0)),0,1)</f>
        <v>0</v>
      </c>
    </row>
    <row r="313" spans="1:8" x14ac:dyDescent="0.2">
      <c r="A313">
        <f t="shared" si="9"/>
        <v>609546</v>
      </c>
      <c r="B313" s="12">
        <v>6</v>
      </c>
      <c r="C313" s="12">
        <v>14</v>
      </c>
      <c r="D313" s="12">
        <v>14</v>
      </c>
      <c r="E313" s="12" t="s">
        <v>468</v>
      </c>
      <c r="H313">
        <f>IF(OR(AND('Раздел 6'!P63=0,'Раздел 6'!P71=0),AND('Раздел 6'!P63&gt;0,'Раздел 6'!P71&gt;0)),0,1)</f>
        <v>0</v>
      </c>
    </row>
    <row r="314" spans="1:8" x14ac:dyDescent="0.2">
      <c r="A314">
        <f t="shared" si="9"/>
        <v>609546</v>
      </c>
      <c r="B314" s="12">
        <v>6</v>
      </c>
      <c r="C314" s="12">
        <v>15</v>
      </c>
      <c r="D314" s="12">
        <v>15</v>
      </c>
      <c r="E314" s="12" t="s">
        <v>469</v>
      </c>
      <c r="H314">
        <f>IF(OR(AND('Раздел 6'!P26=0,'Раздел 6'!P25=0),AND('Раздел 6'!P26&gt;0,'Раздел 6'!P25&gt;0)),0,1)</f>
        <v>0</v>
      </c>
    </row>
    <row r="315" spans="1:8" x14ac:dyDescent="0.2">
      <c r="A315">
        <f t="shared" si="9"/>
        <v>609546</v>
      </c>
      <c r="B315" s="12">
        <v>6</v>
      </c>
      <c r="C315" s="12">
        <v>16</v>
      </c>
      <c r="D315" s="12">
        <v>16</v>
      </c>
      <c r="E315" s="12" t="s">
        <v>470</v>
      </c>
      <c r="H315">
        <f>IF(OR(AND('Раздел 6'!P51=0,'Раздел 6'!P52=0),AND('Раздел 6'!P51&gt;0,'Раздел 6'!P52&gt;0)),0,1)</f>
        <v>0</v>
      </c>
    </row>
    <row r="316" spans="1:8" x14ac:dyDescent="0.2">
      <c r="A316">
        <f t="shared" si="9"/>
        <v>609546</v>
      </c>
      <c r="B316" s="12">
        <v>6</v>
      </c>
      <c r="C316" s="12">
        <v>17</v>
      </c>
      <c r="D316" s="12">
        <v>17</v>
      </c>
      <c r="E316" s="12" t="s">
        <v>471</v>
      </c>
      <c r="H316">
        <f>IF(OR(AND('Раздел 6'!P54=0,'Раздел 6'!P55=0),AND('Раздел 6'!P54&gt;0,'Раздел 6'!P55&gt;0)),0,1)</f>
        <v>0</v>
      </c>
    </row>
    <row r="317" spans="1:8" x14ac:dyDescent="0.2">
      <c r="A317" s="68">
        <f t="shared" si="9"/>
        <v>609546</v>
      </c>
      <c r="B317" s="68">
        <v>7</v>
      </c>
      <c r="C317" s="68">
        <v>0</v>
      </c>
      <c r="D317" s="68">
        <v>0</v>
      </c>
      <c r="E317" s="68" t="str">
        <f>CONCATENATE("Количество ошибок в разделе 7: ",H317)</f>
        <v>Количество ошибок в разделе 7: 0</v>
      </c>
      <c r="F317" s="68"/>
      <c r="G317" s="68"/>
      <c r="H317" s="68">
        <f>SUM(H318:H319)</f>
        <v>0</v>
      </c>
    </row>
    <row r="318" spans="1:8" x14ac:dyDescent="0.2">
      <c r="A318">
        <f t="shared" ref="A318:A328" si="10">P_3</f>
        <v>609546</v>
      </c>
      <c r="B318" s="12">
        <v>7</v>
      </c>
      <c r="C318" s="12">
        <v>1</v>
      </c>
      <c r="D318" s="12">
        <v>1</v>
      </c>
      <c r="E318" t="s">
        <v>472</v>
      </c>
      <c r="H318">
        <f>IF('Раздел 7'!P21=SUM('Раздел 7'!P22:P23),0,1)</f>
        <v>0</v>
      </c>
    </row>
    <row r="319" spans="1:8" x14ac:dyDescent="0.2">
      <c r="A319">
        <f t="shared" si="10"/>
        <v>609546</v>
      </c>
      <c r="B319" s="12">
        <v>7</v>
      </c>
      <c r="C319" s="12">
        <v>2</v>
      </c>
      <c r="D319" s="12">
        <v>2</v>
      </c>
      <c r="E319" t="s">
        <v>473</v>
      </c>
      <c r="H319">
        <f>IF('Раздел 7'!P23=SUM('Раздел 7'!P24:P28),0,1)</f>
        <v>0</v>
      </c>
    </row>
    <row r="320" spans="1:8" x14ac:dyDescent="0.2">
      <c r="A320" s="68">
        <f>P_3</f>
        <v>609546</v>
      </c>
      <c r="B320" s="68">
        <v>8</v>
      </c>
      <c r="C320" s="68">
        <v>0</v>
      </c>
      <c r="D320" s="68">
        <v>0</v>
      </c>
      <c r="E320" s="68" t="str">
        <f>CONCATENATE("Количество ошибок в разделе 8: ",H320)</f>
        <v>Количество ошибок в разделе 8: 0</v>
      </c>
      <c r="F320" s="68"/>
      <c r="G320" s="68"/>
      <c r="H320" s="68">
        <f>SUM(H321:H327)</f>
        <v>0</v>
      </c>
    </row>
    <row r="321" spans="1:8" x14ac:dyDescent="0.2">
      <c r="A321">
        <f t="shared" si="10"/>
        <v>609546</v>
      </c>
      <c r="B321" s="12">
        <v>8</v>
      </c>
      <c r="C321" s="12">
        <v>1</v>
      </c>
      <c r="D321" s="12">
        <v>1</v>
      </c>
      <c r="E321" t="s">
        <v>474</v>
      </c>
      <c r="H321">
        <f>IF('Раздел 8'!P21=SUM('Раздел 8'!P22,'Раздел 8'!P31,'Раздел 8'!P38:P39),0,1)</f>
        <v>0</v>
      </c>
    </row>
    <row r="322" spans="1:8" x14ac:dyDescent="0.2">
      <c r="A322">
        <f t="shared" si="10"/>
        <v>609546</v>
      </c>
      <c r="B322" s="12">
        <v>8</v>
      </c>
      <c r="C322" s="12">
        <v>2</v>
      </c>
      <c r="D322" s="12">
        <v>2</v>
      </c>
      <c r="E322" t="s">
        <v>475</v>
      </c>
      <c r="H322">
        <f>IF('Раздел 8'!Q21=SUM('Раздел 8'!Q22,'Раздел 8'!Q31,'Раздел 8'!Q38:Q39),0,1)</f>
        <v>0</v>
      </c>
    </row>
    <row r="323" spans="1:8" x14ac:dyDescent="0.2">
      <c r="A323">
        <f t="shared" si="10"/>
        <v>609546</v>
      </c>
      <c r="B323" s="12">
        <v>8</v>
      </c>
      <c r="C323" s="12">
        <v>3</v>
      </c>
      <c r="D323" s="12">
        <v>3</v>
      </c>
      <c r="E323" t="s">
        <v>476</v>
      </c>
      <c r="H323">
        <f>IF('Раздел 8'!P22=SUM('Раздел 8'!P23,'Раздел 8'!P29:P30),0,1)</f>
        <v>0</v>
      </c>
    </row>
    <row r="324" spans="1:8" x14ac:dyDescent="0.2">
      <c r="A324">
        <f t="shared" si="10"/>
        <v>609546</v>
      </c>
      <c r="B324" s="12">
        <v>8</v>
      </c>
      <c r="C324" s="12">
        <v>4</v>
      </c>
      <c r="D324" s="12">
        <v>4</v>
      </c>
      <c r="E324" t="s">
        <v>477</v>
      </c>
      <c r="H324">
        <f>IF('Раздел 8'!Q22=SUM('Раздел 8'!Q23,'Раздел 8'!Q29:Q30),0,1)</f>
        <v>0</v>
      </c>
    </row>
    <row r="325" spans="1:8" x14ac:dyDescent="0.2">
      <c r="A325">
        <f t="shared" si="10"/>
        <v>609546</v>
      </c>
      <c r="B325" s="12">
        <v>8</v>
      </c>
      <c r="C325" s="12">
        <v>5</v>
      </c>
      <c r="D325" s="12">
        <v>5</v>
      </c>
      <c r="E325" t="s">
        <v>478</v>
      </c>
      <c r="H325">
        <f>IF('Раздел 8'!P23=SUM('Раздел 8'!P24:P28),0,1)</f>
        <v>0</v>
      </c>
    </row>
    <row r="326" spans="1:8" x14ac:dyDescent="0.2">
      <c r="A326">
        <f t="shared" si="10"/>
        <v>609546</v>
      </c>
      <c r="B326" s="12">
        <v>8</v>
      </c>
      <c r="C326" s="12">
        <v>6</v>
      </c>
      <c r="D326" s="12">
        <v>6</v>
      </c>
      <c r="E326" t="s">
        <v>479</v>
      </c>
      <c r="H326">
        <f>IF('Раздел 8'!Q23=SUM('Раздел 8'!Q24:Q28),0,1)</f>
        <v>0</v>
      </c>
    </row>
    <row r="327" spans="1:8" x14ac:dyDescent="0.2">
      <c r="A327">
        <f t="shared" si="10"/>
        <v>609546</v>
      </c>
      <c r="B327" s="12">
        <v>8</v>
      </c>
      <c r="C327" s="12">
        <v>7</v>
      </c>
      <c r="D327" s="12">
        <v>7</v>
      </c>
      <c r="E327" t="s">
        <v>480</v>
      </c>
      <c r="H327">
        <f>IF('Раздел 8'!P31=SUM('Раздел 8'!P32:P37),0,1)</f>
        <v>0</v>
      </c>
    </row>
    <row r="328" spans="1:8" x14ac:dyDescent="0.2">
      <c r="A328">
        <f t="shared" si="10"/>
        <v>609546</v>
      </c>
      <c r="B328" s="12">
        <v>8</v>
      </c>
      <c r="C328" s="12">
        <v>8</v>
      </c>
      <c r="D328" s="12">
        <v>8</v>
      </c>
      <c r="E328" t="s">
        <v>481</v>
      </c>
      <c r="H328">
        <f>IF('Раздел 8'!Q31=SUM('Раздел 8'!Q32:Q37),0,1)</f>
        <v>0</v>
      </c>
    </row>
    <row r="329" spans="1:8" x14ac:dyDescent="0.2">
      <c r="A329" s="68">
        <f t="shared" ref="A329:A343" si="11">P_3</f>
        <v>609546</v>
      </c>
      <c r="B329" s="68">
        <v>9</v>
      </c>
      <c r="C329" s="68">
        <v>0</v>
      </c>
      <c r="D329" s="68">
        <v>0</v>
      </c>
      <c r="E329" s="68" t="str">
        <f>CONCATENATE("Межраздельный контроль - количество ошибок: ",H329)</f>
        <v>Межраздельный контроль - количество ошибок: 0</v>
      </c>
      <c r="F329" s="68"/>
      <c r="G329" s="68"/>
      <c r="H329" s="69">
        <f>SUM(H330:H343)</f>
        <v>0</v>
      </c>
    </row>
    <row r="330" spans="1:8" x14ac:dyDescent="0.2">
      <c r="A330">
        <f t="shared" si="11"/>
        <v>609546</v>
      </c>
      <c r="B330">
        <v>9</v>
      </c>
      <c r="C330">
        <v>1</v>
      </c>
      <c r="D330">
        <v>1</v>
      </c>
      <c r="E330" t="s">
        <v>172</v>
      </c>
      <c r="H330">
        <f>IF('Раздел 2'!P30&gt;='Раздел 4'!P21,0,1)</f>
        <v>0</v>
      </c>
    </row>
    <row r="331" spans="1:8" x14ac:dyDescent="0.2">
      <c r="A331">
        <f t="shared" si="11"/>
        <v>609546</v>
      </c>
      <c r="B331">
        <v>9</v>
      </c>
      <c r="C331">
        <v>2</v>
      </c>
      <c r="D331">
        <v>2</v>
      </c>
      <c r="E331" t="s">
        <v>173</v>
      </c>
      <c r="H331">
        <f>IF('Раздел 2'!P30&gt;='Раздел 4'!P22,0,1)</f>
        <v>0</v>
      </c>
    </row>
    <row r="332" spans="1:8" x14ac:dyDescent="0.2">
      <c r="A332">
        <f t="shared" si="11"/>
        <v>609546</v>
      </c>
      <c r="B332">
        <v>9</v>
      </c>
      <c r="C332">
        <v>3</v>
      </c>
      <c r="D332">
        <v>3</v>
      </c>
      <c r="E332" t="s">
        <v>174</v>
      </c>
      <c r="H332">
        <f>IF('Раздел 2'!P30='Раздел 3'!P21+'Раздел 3'!P22-'Раздел 3'!P23,0,1)</f>
        <v>0</v>
      </c>
    </row>
    <row r="333" spans="1:8" x14ac:dyDescent="0.2">
      <c r="A333">
        <f t="shared" si="11"/>
        <v>609546</v>
      </c>
      <c r="B333">
        <v>9</v>
      </c>
      <c r="C333">
        <v>4</v>
      </c>
      <c r="D333">
        <v>4</v>
      </c>
      <c r="E333" t="s">
        <v>175</v>
      </c>
      <c r="H333">
        <f>IF('Раздел 2'!P30&gt;='Раздел 9'!P21,0,1)</f>
        <v>0</v>
      </c>
    </row>
    <row r="334" spans="1:8" x14ac:dyDescent="0.2">
      <c r="A334">
        <f t="shared" si="11"/>
        <v>609546</v>
      </c>
      <c r="B334">
        <v>9</v>
      </c>
      <c r="C334">
        <v>5</v>
      </c>
      <c r="D334">
        <v>5</v>
      </c>
      <c r="E334" t="s">
        <v>176</v>
      </c>
      <c r="H334">
        <f>IF('Раздел 2'!P30&gt;='Раздел 9'!P22,0,1)</f>
        <v>0</v>
      </c>
    </row>
    <row r="335" spans="1:8" x14ac:dyDescent="0.2">
      <c r="A335">
        <f t="shared" si="11"/>
        <v>609546</v>
      </c>
      <c r="B335">
        <v>9</v>
      </c>
      <c r="C335">
        <v>6</v>
      </c>
      <c r="D335">
        <v>6</v>
      </c>
      <c r="E335" s="72" t="s">
        <v>177</v>
      </c>
      <c r="H335">
        <f>IF('Раздел 5'!P21&gt;='Раздел 10'!P21,0,1)</f>
        <v>0</v>
      </c>
    </row>
    <row r="336" spans="1:8" x14ac:dyDescent="0.2">
      <c r="A336">
        <f t="shared" si="11"/>
        <v>609546</v>
      </c>
      <c r="B336">
        <v>9</v>
      </c>
      <c r="C336">
        <v>7</v>
      </c>
      <c r="D336">
        <v>7</v>
      </c>
      <c r="E336" s="72" t="s">
        <v>178</v>
      </c>
      <c r="H336">
        <f>IF('Раздел 5'!P21&gt;='Раздел 10'!P22,0,1)</f>
        <v>0</v>
      </c>
    </row>
    <row r="337" spans="1:8" x14ac:dyDescent="0.2">
      <c r="A337">
        <f t="shared" si="11"/>
        <v>609546</v>
      </c>
      <c r="B337">
        <v>9</v>
      </c>
      <c r="C337">
        <v>8</v>
      </c>
      <c r="D337">
        <v>8</v>
      </c>
      <c r="E337" s="72" t="s">
        <v>179</v>
      </c>
      <c r="H337">
        <f>IF('Раздел 5'!AA21&gt;='Раздел 10'!Q21,0,1)</f>
        <v>0</v>
      </c>
    </row>
    <row r="338" spans="1:8" x14ac:dyDescent="0.2">
      <c r="A338">
        <f t="shared" si="11"/>
        <v>609546</v>
      </c>
      <c r="B338">
        <v>9</v>
      </c>
      <c r="C338">
        <v>9</v>
      </c>
      <c r="D338">
        <v>9</v>
      </c>
      <c r="E338" s="72" t="s">
        <v>180</v>
      </c>
      <c r="H338">
        <f>IF('Раздел 5'!AA21&gt;='Раздел 10'!Q22,0,1)</f>
        <v>0</v>
      </c>
    </row>
    <row r="339" spans="1:8" x14ac:dyDescent="0.2">
      <c r="A339">
        <f t="shared" si="11"/>
        <v>609546</v>
      </c>
      <c r="B339">
        <v>9</v>
      </c>
      <c r="C339">
        <v>10</v>
      </c>
      <c r="D339">
        <v>10</v>
      </c>
      <c r="E339" s="72" t="s">
        <v>181</v>
      </c>
      <c r="H339">
        <f>IF('Раздел 5'!P21&gt;='Раздел 10'!P23,0,1)</f>
        <v>0</v>
      </c>
    </row>
    <row r="340" spans="1:8" x14ac:dyDescent="0.2">
      <c r="A340">
        <f t="shared" si="11"/>
        <v>609546</v>
      </c>
      <c r="B340">
        <v>9</v>
      </c>
      <c r="C340">
        <v>11</v>
      </c>
      <c r="D340">
        <v>11</v>
      </c>
      <c r="E340" s="72" t="s">
        <v>182</v>
      </c>
      <c r="H340">
        <f>IF('Раздел 5'!P21&gt;='Раздел 10'!P24,0,1)</f>
        <v>0</v>
      </c>
    </row>
    <row r="341" spans="1:8" x14ac:dyDescent="0.2">
      <c r="A341">
        <f t="shared" si="11"/>
        <v>609546</v>
      </c>
      <c r="B341">
        <v>9</v>
      </c>
      <c r="C341">
        <v>12</v>
      </c>
      <c r="D341">
        <v>12</v>
      </c>
      <c r="E341" s="72" t="s">
        <v>183</v>
      </c>
      <c r="H341">
        <f>IF('Раздел 5'!AA21&gt;='Раздел 10'!Q23,0,1)</f>
        <v>0</v>
      </c>
    </row>
    <row r="342" spans="1:8" x14ac:dyDescent="0.2">
      <c r="A342">
        <f t="shared" si="11"/>
        <v>609546</v>
      </c>
      <c r="B342">
        <v>9</v>
      </c>
      <c r="C342">
        <v>13</v>
      </c>
      <c r="D342">
        <v>13</v>
      </c>
      <c r="E342" s="72" t="s">
        <v>184</v>
      </c>
      <c r="H342">
        <f>IF('Раздел 5'!AA21&gt;='Раздел 10'!Q24,0,1)</f>
        <v>0</v>
      </c>
    </row>
    <row r="343" spans="1:8" x14ac:dyDescent="0.2">
      <c r="A343">
        <f t="shared" si="11"/>
        <v>609546</v>
      </c>
      <c r="B343">
        <v>9</v>
      </c>
      <c r="C343">
        <v>14</v>
      </c>
      <c r="D343">
        <v>14</v>
      </c>
      <c r="E343" s="72" t="s">
        <v>185</v>
      </c>
      <c r="H343">
        <f>IF('Раздел 7'!P23-'Раздел 7'!P29='Раздел 8'!Q21+'Раздел 8'!Q40,0,1)</f>
        <v>0</v>
      </c>
    </row>
    <row r="349" spans="1:8" x14ac:dyDescent="0.2">
      <c r="A349" s="70" t="s">
        <v>156</v>
      </c>
    </row>
  </sheetData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6"/>
  <sheetViews>
    <sheetView showGridLines="0" tabSelected="1" topLeftCell="A17" workbookViewId="0">
      <selection activeCell="P21" sqref="P21"/>
    </sheetView>
  </sheetViews>
  <sheetFormatPr defaultRowHeight="12.75" x14ac:dyDescent="0.2"/>
  <cols>
    <col min="1" max="1" width="90.83203125" customWidth="1"/>
    <col min="2" max="14" width="2.5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5" t="s">
        <v>56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x14ac:dyDescent="0.2">
      <c r="A18" s="136" t="s">
        <v>493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8.25" x14ac:dyDescent="0.2">
      <c r="A19" s="4" t="s">
        <v>485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492</v>
      </c>
      <c r="P19" s="4" t="s">
        <v>486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487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0</v>
      </c>
    </row>
    <row r="22" spans="1:16" ht="15.75" x14ac:dyDescent="0.25">
      <c r="A22" s="5" t="s">
        <v>488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0</v>
      </c>
    </row>
    <row r="23" spans="1:16" ht="15.75" x14ac:dyDescent="0.25">
      <c r="A23" s="5" t="s">
        <v>489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7">
        <v>0</v>
      </c>
    </row>
    <row r="24" spans="1:16" ht="25.5" x14ac:dyDescent="0.25">
      <c r="A24" s="5" t="s">
        <v>490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>
        <v>4</v>
      </c>
      <c r="P24" s="7">
        <v>0</v>
      </c>
    </row>
    <row r="25" spans="1:16" ht="25.5" x14ac:dyDescent="0.25">
      <c r="A25" s="5" t="s">
        <v>491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>
        <v>5</v>
      </c>
      <c r="P25" s="7">
        <v>0</v>
      </c>
    </row>
    <row r="26" spans="1:16" ht="15.75" x14ac:dyDescent="0.25">
      <c r="A26" s="5" t="s">
        <v>95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8"/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xWindow="737" yWindow="227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1"/>
  <sheetViews>
    <sheetView showGridLines="0" topLeftCell="A17" workbookViewId="0">
      <selection activeCell="P21" sqref="P21"/>
    </sheetView>
  </sheetViews>
  <sheetFormatPr defaultRowHeight="12.75" x14ac:dyDescent="0.2"/>
  <cols>
    <col min="1" max="1" width="18.83203125" customWidth="1"/>
    <col min="2" max="2" width="76.83203125" customWidth="1"/>
    <col min="3" max="14" width="3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5" t="s">
        <v>515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x14ac:dyDescent="0.2">
      <c r="A18" s="136" t="s">
        <v>516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8.25" x14ac:dyDescent="0.2">
      <c r="A19" s="138" t="s">
        <v>485</v>
      </c>
      <c r="B19" s="13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492</v>
      </c>
      <c r="P19" s="4" t="s">
        <v>486</v>
      </c>
    </row>
    <row r="20" spans="1:16" x14ac:dyDescent="0.2">
      <c r="A20" s="139">
        <v>1</v>
      </c>
      <c r="B20" s="13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38" t="s">
        <v>494</v>
      </c>
      <c r="B21" s="9" t="s">
        <v>495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/>
    </row>
    <row r="22" spans="1:16" ht="15.75" x14ac:dyDescent="0.25">
      <c r="A22" s="138"/>
      <c r="B22" s="9" t="s">
        <v>496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/>
    </row>
    <row r="23" spans="1:16" ht="15.75" x14ac:dyDescent="0.25">
      <c r="A23" s="138"/>
      <c r="B23" s="9" t="s">
        <v>497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7"/>
    </row>
    <row r="24" spans="1:16" ht="15.75" x14ac:dyDescent="0.25">
      <c r="A24" s="138"/>
      <c r="B24" s="9" t="s">
        <v>498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4</v>
      </c>
      <c r="P24" s="7"/>
    </row>
    <row r="25" spans="1:16" ht="15.75" x14ac:dyDescent="0.25">
      <c r="A25" s="138" t="s">
        <v>499</v>
      </c>
      <c r="B25" s="9" t="s">
        <v>500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5</v>
      </c>
      <c r="P25" s="7"/>
    </row>
    <row r="26" spans="1:16" ht="15.75" x14ac:dyDescent="0.25">
      <c r="A26" s="138"/>
      <c r="B26" s="9" t="s">
        <v>501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/>
    </row>
    <row r="27" spans="1:16" ht="15.75" x14ac:dyDescent="0.25">
      <c r="A27" s="138"/>
      <c r="B27" s="9" t="s">
        <v>502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/>
    </row>
    <row r="28" spans="1:16" ht="15.75" x14ac:dyDescent="0.25">
      <c r="A28" s="138"/>
      <c r="B28" s="9" t="s">
        <v>503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/>
    </row>
    <row r="29" spans="1:16" ht="15.75" x14ac:dyDescent="0.25">
      <c r="A29" s="138"/>
      <c r="B29" s="9" t="s">
        <v>504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/>
    </row>
    <row r="30" spans="1:16" ht="15.75" x14ac:dyDescent="0.25">
      <c r="A30" s="137" t="s">
        <v>96</v>
      </c>
      <c r="B30" s="13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">
        <v>10</v>
      </c>
      <c r="P30" s="7"/>
    </row>
    <row r="31" spans="1:16" ht="15.75" x14ac:dyDescent="0.25">
      <c r="A31" s="138" t="s">
        <v>505</v>
      </c>
      <c r="B31" s="9" t="s">
        <v>506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">
        <v>11</v>
      </c>
      <c r="P31" s="7"/>
    </row>
    <row r="32" spans="1:16" ht="15.75" x14ac:dyDescent="0.25">
      <c r="A32" s="138"/>
      <c r="B32" s="9" t="s">
        <v>507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">
        <v>12</v>
      </c>
      <c r="P32" s="7"/>
    </row>
    <row r="33" spans="1:16" ht="26.1" customHeight="1" x14ac:dyDescent="0.25">
      <c r="A33" s="138"/>
      <c r="B33" s="9" t="s">
        <v>512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">
        <v>13</v>
      </c>
      <c r="P33" s="7"/>
    </row>
    <row r="34" spans="1:16" ht="15.75" x14ac:dyDescent="0.25">
      <c r="A34" s="138"/>
      <c r="B34" s="9" t="s">
        <v>513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">
        <v>14</v>
      </c>
      <c r="P34" s="7"/>
    </row>
    <row r="35" spans="1:16" ht="26.1" customHeight="1" x14ac:dyDescent="0.25">
      <c r="A35" s="138"/>
      <c r="B35" s="9" t="s">
        <v>26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">
        <v>15</v>
      </c>
      <c r="P35" s="7"/>
    </row>
    <row r="36" spans="1:16" ht="26.1" customHeight="1" x14ac:dyDescent="0.25">
      <c r="A36" s="138"/>
      <c r="B36" s="9" t="s">
        <v>514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">
        <v>16</v>
      </c>
      <c r="P36" s="7"/>
    </row>
    <row r="37" spans="1:16" ht="15.75" x14ac:dyDescent="0.25">
      <c r="A37" s="137" t="s">
        <v>508</v>
      </c>
      <c r="B37" s="137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">
        <v>17</v>
      </c>
      <c r="P37" s="7"/>
    </row>
    <row r="38" spans="1:16" ht="39.950000000000003" customHeight="1" x14ac:dyDescent="0.25">
      <c r="A38" s="137" t="s">
        <v>510</v>
      </c>
      <c r="B38" s="137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">
        <v>18</v>
      </c>
      <c r="P38" s="7"/>
    </row>
    <row r="39" spans="1:16" ht="39.950000000000003" customHeight="1" x14ac:dyDescent="0.25">
      <c r="A39" s="137" t="s">
        <v>97</v>
      </c>
      <c r="B39" s="137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">
        <v>19</v>
      </c>
      <c r="P39" s="7"/>
    </row>
    <row r="40" spans="1:16" ht="26.1" customHeight="1" x14ac:dyDescent="0.25">
      <c r="A40" s="137" t="s">
        <v>511</v>
      </c>
      <c r="B40" s="137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">
        <v>20</v>
      </c>
      <c r="P40" s="7"/>
    </row>
    <row r="41" spans="1:16" ht="15.75" x14ac:dyDescent="0.25">
      <c r="A41" s="137" t="s">
        <v>509</v>
      </c>
      <c r="B41" s="13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">
        <v>21</v>
      </c>
      <c r="P41" s="7"/>
    </row>
  </sheetData>
  <sheetProtection password="E2BC" sheet="1" objects="1" scenarios="1" selectLockedCells="1"/>
  <mergeCells count="13">
    <mergeCell ref="A39:B39"/>
    <mergeCell ref="A40:B40"/>
    <mergeCell ref="A41:B41"/>
    <mergeCell ref="A37:B37"/>
    <mergeCell ref="A38:B38"/>
    <mergeCell ref="A17:P17"/>
    <mergeCell ref="A18:P18"/>
    <mergeCell ref="A30:B30"/>
    <mergeCell ref="A31:A36"/>
    <mergeCell ref="A19:B19"/>
    <mergeCell ref="A20:B20"/>
    <mergeCell ref="A21:A24"/>
    <mergeCell ref="A25:A2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P36"/>
  <sheetViews>
    <sheetView showGridLines="0" topLeftCell="A17" workbookViewId="0">
      <selection activeCell="P21" sqref="P21"/>
    </sheetView>
  </sheetViews>
  <sheetFormatPr defaultRowHeight="12.75" x14ac:dyDescent="0.2"/>
  <cols>
    <col min="1" max="1" width="92.1640625" bestFit="1" customWidth="1"/>
    <col min="2" max="14" width="3.6640625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5" t="s">
        <v>528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x14ac:dyDescent="0.2">
      <c r="A18" s="136" t="s">
        <v>529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25.5" x14ac:dyDescent="0.2">
      <c r="A19" s="4" t="s">
        <v>517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492</v>
      </c>
      <c r="P19" s="4" t="s">
        <v>518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9" t="s">
        <v>519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>
        <v>1</v>
      </c>
      <c r="P21" s="7"/>
    </row>
    <row r="22" spans="1:16" ht="15.75" x14ac:dyDescent="0.25">
      <c r="A22" s="9" t="s">
        <v>520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>
        <v>2</v>
      </c>
      <c r="P22" s="7"/>
    </row>
    <row r="23" spans="1:16" ht="15.75" x14ac:dyDescent="0.25">
      <c r="A23" s="9" t="s">
        <v>102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>
        <v>3</v>
      </c>
      <c r="P23" s="7"/>
    </row>
    <row r="24" spans="1:16" ht="25.5" x14ac:dyDescent="0.25">
      <c r="A24" s="9" t="s">
        <v>99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7"/>
    </row>
    <row r="25" spans="1:16" ht="15.75" x14ac:dyDescent="0.25">
      <c r="A25" s="9" t="s">
        <v>100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7"/>
    </row>
    <row r="26" spans="1:16" ht="15.75" x14ac:dyDescent="0.25">
      <c r="A26" s="9" t="s">
        <v>101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">
        <v>6</v>
      </c>
      <c r="P26" s="7"/>
    </row>
    <row r="27" spans="1:16" ht="15.75" x14ac:dyDescent="0.25">
      <c r="A27" s="9" t="s">
        <v>120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6">
        <v>7</v>
      </c>
      <c r="P27" s="7"/>
    </row>
    <row r="28" spans="1:16" ht="15.75" x14ac:dyDescent="0.25">
      <c r="A28" s="9" t="s">
        <v>521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6">
        <v>8</v>
      </c>
      <c r="P28" s="7"/>
    </row>
    <row r="29" spans="1:16" ht="15.75" x14ac:dyDescent="0.25">
      <c r="A29" s="9" t="s">
        <v>522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>
        <v>9</v>
      </c>
      <c r="P29" s="7"/>
    </row>
    <row r="30" spans="1:16" ht="15.75" x14ac:dyDescent="0.25">
      <c r="A30" s="9" t="s">
        <v>523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">
        <v>10</v>
      </c>
      <c r="P30" s="7"/>
    </row>
    <row r="31" spans="1:16" ht="15.75" x14ac:dyDescent="0.25">
      <c r="A31" s="9" t="s">
        <v>119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">
        <v>11</v>
      </c>
      <c r="P31" s="7"/>
    </row>
    <row r="32" spans="1:16" ht="15.75" x14ac:dyDescent="0.25">
      <c r="A32" s="9" t="s">
        <v>524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">
        <v>12</v>
      </c>
      <c r="P32" s="7"/>
    </row>
    <row r="33" spans="1:16" ht="15.75" x14ac:dyDescent="0.25">
      <c r="A33" s="9" t="s">
        <v>525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">
        <v>13</v>
      </c>
      <c r="P33" s="7"/>
    </row>
    <row r="34" spans="1:16" ht="15.75" x14ac:dyDescent="0.25">
      <c r="A34" s="9" t="s">
        <v>526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">
        <v>14</v>
      </c>
      <c r="P34" s="7"/>
    </row>
    <row r="35" spans="1:16" ht="15.75" customHeight="1" x14ac:dyDescent="0.25">
      <c r="A35" s="9" t="s">
        <v>98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">
        <v>15</v>
      </c>
      <c r="P35" s="7"/>
    </row>
    <row r="36" spans="1:16" ht="26.1" customHeight="1" x14ac:dyDescent="0.25">
      <c r="A36" s="9" t="s">
        <v>527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">
        <v>16</v>
      </c>
      <c r="P36" s="7"/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0.83203125" customWidth="1"/>
    <col min="2" max="14" width="0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5" t="s">
        <v>531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x14ac:dyDescent="0.2">
      <c r="A18" s="136" t="s">
        <v>529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25.5" x14ac:dyDescent="0.2">
      <c r="A19" s="4" t="s">
        <v>517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492</v>
      </c>
      <c r="P19" s="4" t="s">
        <v>530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5" t="s">
        <v>103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>
        <v>1</v>
      </c>
      <c r="P21" s="7"/>
    </row>
    <row r="22" spans="1:16" ht="15.75" customHeight="1" x14ac:dyDescent="0.25">
      <c r="A22" s="5" t="s">
        <v>104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>
        <v>2</v>
      </c>
      <c r="P22" s="7"/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R39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8" style="12" bestFit="1" customWidth="1"/>
    <col min="2" max="14" width="2.6640625" style="12" hidden="1" customWidth="1"/>
    <col min="15" max="15" width="7.5" style="12" bestFit="1" customWidth="1"/>
    <col min="16" max="17" width="12.83203125" style="12" customWidth="1"/>
    <col min="18" max="18" width="14.83203125" style="12" customWidth="1"/>
    <col min="19" max="44" width="12.83203125" style="12" customWidth="1"/>
    <col min="45" max="16384" width="9.33203125" style="12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39.950000000000003" customHeight="1" x14ac:dyDescent="0.2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P15" s="140" t="s">
        <v>59</v>
      </c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</row>
    <row r="16" spans="1:44" x14ac:dyDescent="0.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141" t="s">
        <v>529</v>
      </c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</row>
    <row r="17" spans="1:44" s="13" customFormat="1" ht="12.75" customHeight="1" x14ac:dyDescent="0.2">
      <c r="A17" s="138" t="s">
        <v>532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38" t="s">
        <v>492</v>
      </c>
      <c r="P17" s="138" t="s">
        <v>47</v>
      </c>
      <c r="Q17" s="138" t="s">
        <v>533</v>
      </c>
      <c r="R17" s="138" t="s">
        <v>43</v>
      </c>
      <c r="S17" s="138" t="s">
        <v>534</v>
      </c>
      <c r="T17" s="138" t="s">
        <v>535</v>
      </c>
      <c r="U17" s="138"/>
      <c r="V17" s="138"/>
      <c r="W17" s="138"/>
      <c r="X17" s="138"/>
      <c r="Y17" s="138"/>
      <c r="Z17" s="138"/>
      <c r="AA17" s="138" t="s">
        <v>536</v>
      </c>
      <c r="AB17" s="138"/>
      <c r="AC17" s="138" t="s">
        <v>549</v>
      </c>
      <c r="AD17" s="138"/>
      <c r="AE17" s="138"/>
      <c r="AF17" s="138"/>
      <c r="AG17" s="138"/>
      <c r="AH17" s="138"/>
      <c r="AI17" s="138" t="s">
        <v>106</v>
      </c>
      <c r="AJ17" s="138"/>
      <c r="AK17" s="138"/>
      <c r="AL17" s="138"/>
      <c r="AM17" s="138"/>
      <c r="AN17" s="138" t="s">
        <v>115</v>
      </c>
      <c r="AO17" s="138"/>
      <c r="AP17" s="138"/>
      <c r="AQ17" s="138"/>
      <c r="AR17" s="138"/>
    </row>
    <row r="18" spans="1:44" s="13" customFormat="1" ht="13.5" customHeight="1" x14ac:dyDescent="0.2">
      <c r="A18" s="138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38"/>
      <c r="P18" s="138"/>
      <c r="Q18" s="138"/>
      <c r="R18" s="138"/>
      <c r="S18" s="138"/>
      <c r="T18" s="138" t="s">
        <v>537</v>
      </c>
      <c r="U18" s="138"/>
      <c r="V18" s="138" t="s">
        <v>538</v>
      </c>
      <c r="W18" s="138" t="s">
        <v>539</v>
      </c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</row>
    <row r="19" spans="1:44" s="13" customFormat="1" ht="51" x14ac:dyDescent="0.2">
      <c r="A19" s="13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38"/>
      <c r="P19" s="138"/>
      <c r="Q19" s="138"/>
      <c r="R19" s="138"/>
      <c r="S19" s="138"/>
      <c r="T19" s="4" t="s">
        <v>540</v>
      </c>
      <c r="U19" s="4" t="s">
        <v>541</v>
      </c>
      <c r="V19" s="138"/>
      <c r="W19" s="4" t="s">
        <v>542</v>
      </c>
      <c r="X19" s="4" t="s">
        <v>543</v>
      </c>
      <c r="Y19" s="4" t="s">
        <v>544</v>
      </c>
      <c r="Z19" s="4" t="s">
        <v>545</v>
      </c>
      <c r="AA19" s="4" t="s">
        <v>546</v>
      </c>
      <c r="AB19" s="4" t="s">
        <v>547</v>
      </c>
      <c r="AC19" s="4" t="s">
        <v>550</v>
      </c>
      <c r="AD19" s="4" t="s">
        <v>114</v>
      </c>
      <c r="AE19" s="4" t="s">
        <v>551</v>
      </c>
      <c r="AF19" s="4" t="s">
        <v>113</v>
      </c>
      <c r="AG19" s="4" t="s">
        <v>557</v>
      </c>
      <c r="AH19" s="4" t="s">
        <v>552</v>
      </c>
      <c r="AI19" s="4" t="s">
        <v>553</v>
      </c>
      <c r="AJ19" s="4" t="s">
        <v>554</v>
      </c>
      <c r="AK19" s="4" t="s">
        <v>555</v>
      </c>
      <c r="AL19" s="4" t="s">
        <v>556</v>
      </c>
      <c r="AM19" s="4" t="s">
        <v>58</v>
      </c>
      <c r="AN19" s="4" t="s">
        <v>107</v>
      </c>
      <c r="AO19" s="4" t="s">
        <v>108</v>
      </c>
      <c r="AP19" s="4" t="s">
        <v>57</v>
      </c>
      <c r="AQ19" s="4" t="s">
        <v>110</v>
      </c>
      <c r="AR19" s="4" t="s">
        <v>111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15.75" x14ac:dyDescent="0.25">
      <c r="A21" s="5" t="s">
        <v>548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>
        <v>1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4" ht="25.5" x14ac:dyDescent="0.25">
      <c r="A22" s="5" t="s">
        <v>558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2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4" ht="25.5" x14ac:dyDescent="0.25">
      <c r="A23" s="9" t="s">
        <v>570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4" ht="15.75" x14ac:dyDescent="0.25">
      <c r="A24" s="9" t="s">
        <v>559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4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 ht="15.75" x14ac:dyDescent="0.25">
      <c r="A25" s="9" t="s">
        <v>560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5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ht="15.75" x14ac:dyDescent="0.25">
      <c r="A26" s="9" t="s">
        <v>561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ht="15.75" x14ac:dyDescent="0.25">
      <c r="A27" s="5" t="s">
        <v>562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>
        <v>7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ht="25.5" x14ac:dyDescent="0.25">
      <c r="A28" s="9" t="s">
        <v>563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ht="15.75" x14ac:dyDescent="0.25">
      <c r="A29" s="9" t="s">
        <v>564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ht="15.75" x14ac:dyDescent="0.25">
      <c r="A30" s="9" t="s">
        <v>565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">
        <v>10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ht="15.75" x14ac:dyDescent="0.25">
      <c r="A31" s="9" t="s">
        <v>566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">
        <v>11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ht="15.75" x14ac:dyDescent="0.25">
      <c r="A32" s="9" t="s">
        <v>105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">
        <v>12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t="15.75" x14ac:dyDescent="0.25">
      <c r="A33" s="9" t="s">
        <v>567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">
        <v>13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t="15.75" x14ac:dyDescent="0.25">
      <c r="A34" s="5" t="s">
        <v>568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">
        <v>14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t="15.75" x14ac:dyDescent="0.25">
      <c r="A35" s="5" t="s">
        <v>569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">
        <v>15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t="57" customHeight="1" x14ac:dyDescent="0.25">
      <c r="A36" s="18" t="s">
        <v>53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5">
        <v>16</v>
      </c>
      <c r="P36" s="19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ht="15.75" x14ac:dyDescent="0.25">
      <c r="A37" s="14" t="s">
        <v>112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>
        <v>17</v>
      </c>
      <c r="P37" s="19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 ht="25.5" x14ac:dyDescent="0.25">
      <c r="A38" s="14" t="s">
        <v>54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>
        <v>18</v>
      </c>
      <c r="P38" s="19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1:44" ht="15.75" x14ac:dyDescent="0.25">
      <c r="A39" s="14" t="s">
        <v>55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6">
        <v>19</v>
      </c>
      <c r="P39" s="19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</sheetData>
  <sheetProtection password="E2BC" sheet="1" objects="1" scenarios="1" selectLockedCells="1"/>
  <mergeCells count="16">
    <mergeCell ref="V18:V19"/>
    <mergeCell ref="W18:Z18"/>
    <mergeCell ref="P15:AB15"/>
    <mergeCell ref="P16:AB16"/>
    <mergeCell ref="AC17:AH18"/>
    <mergeCell ref="AI17:AM18"/>
    <mergeCell ref="A17:A19"/>
    <mergeCell ref="O17:O19"/>
    <mergeCell ref="P17:P19"/>
    <mergeCell ref="Q17:Q19"/>
    <mergeCell ref="AN17:AR18"/>
    <mergeCell ref="R17:R19"/>
    <mergeCell ref="S17:S19"/>
    <mergeCell ref="T17:Z17"/>
    <mergeCell ref="AA17:AB18"/>
    <mergeCell ref="T18:U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35 P36:P3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P86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style="13" customWidth="1"/>
    <col min="2" max="14" width="6.33203125" style="13" hidden="1" customWidth="1"/>
    <col min="15" max="15" width="7.5" style="13" bestFit="1" customWidth="1"/>
    <col min="16" max="16" width="17.83203125" style="13" customWidth="1"/>
    <col min="17" max="16384" width="9.33203125" style="13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40" t="s">
        <v>87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</row>
    <row r="18" spans="1:16" x14ac:dyDescent="0.2">
      <c r="A18" s="141" t="s">
        <v>60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16" ht="25.5" x14ac:dyDescent="0.2">
      <c r="A19" s="4" t="s">
        <v>532</v>
      </c>
      <c r="B19" s="4"/>
      <c r="C19" s="2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492</v>
      </c>
      <c r="P19" s="4" t="s">
        <v>571</v>
      </c>
    </row>
    <row r="20" spans="1:16" x14ac:dyDescent="0.2">
      <c r="A20" s="21">
        <v>1</v>
      </c>
      <c r="B20" s="4"/>
      <c r="C20" s="2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 x14ac:dyDescent="0.25">
      <c r="A21" s="9" t="s">
        <v>572</v>
      </c>
      <c r="B21" s="22"/>
      <c r="C21" s="2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v>1</v>
      </c>
      <c r="P21" s="8"/>
    </row>
    <row r="22" spans="1:16" ht="15.75" x14ac:dyDescent="0.25">
      <c r="A22" s="9" t="s">
        <v>573</v>
      </c>
      <c r="B22" s="22"/>
      <c r="C22" s="20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v>2</v>
      </c>
      <c r="P22" s="8"/>
    </row>
    <row r="23" spans="1:16" ht="15.75" x14ac:dyDescent="0.25">
      <c r="A23" s="9" t="s">
        <v>61</v>
      </c>
      <c r="B23" s="22"/>
      <c r="C23" s="20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v>3</v>
      </c>
      <c r="P23" s="8"/>
    </row>
    <row r="24" spans="1:16" ht="15.75" x14ac:dyDescent="0.25">
      <c r="A24" s="9" t="s">
        <v>574</v>
      </c>
      <c r="B24" s="22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v>4</v>
      </c>
      <c r="P24" s="8"/>
    </row>
    <row r="25" spans="1:16" ht="15.75" x14ac:dyDescent="0.25">
      <c r="A25" s="9" t="s">
        <v>62</v>
      </c>
      <c r="B25" s="23"/>
      <c r="C25" s="2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v>5</v>
      </c>
      <c r="P25" s="8"/>
    </row>
    <row r="26" spans="1:16" ht="15.75" x14ac:dyDescent="0.25">
      <c r="A26" s="9" t="s">
        <v>63</v>
      </c>
      <c r="B26" s="22"/>
      <c r="C26" s="2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>
        <v>6</v>
      </c>
      <c r="P26" s="8"/>
    </row>
    <row r="27" spans="1:16" ht="15.75" x14ac:dyDescent="0.25">
      <c r="A27" s="9" t="s">
        <v>575</v>
      </c>
      <c r="B27" s="22"/>
      <c r="C27" s="20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7</v>
      </c>
      <c r="P27" s="8"/>
    </row>
    <row r="28" spans="1:16" ht="15.75" x14ac:dyDescent="0.25">
      <c r="A28" s="9" t="s">
        <v>576</v>
      </c>
      <c r="B28" s="22"/>
      <c r="C28" s="20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v>8</v>
      </c>
      <c r="P28" s="7">
        <v>0</v>
      </c>
    </row>
    <row r="29" spans="1:16" ht="15.75" x14ac:dyDescent="0.25">
      <c r="A29" s="9" t="s">
        <v>577</v>
      </c>
      <c r="B29" s="22"/>
      <c r="C29" s="20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v>9</v>
      </c>
      <c r="P29" s="7">
        <v>0</v>
      </c>
    </row>
    <row r="30" spans="1:16" ht="15.75" x14ac:dyDescent="0.25">
      <c r="A30" s="9" t="s">
        <v>578</v>
      </c>
      <c r="B30" s="22"/>
      <c r="C30" s="2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10</v>
      </c>
      <c r="P30" s="7">
        <v>0</v>
      </c>
    </row>
    <row r="31" spans="1:16" ht="15.75" x14ac:dyDescent="0.25">
      <c r="A31" s="9" t="s">
        <v>579</v>
      </c>
      <c r="B31" s="22"/>
      <c r="C31" s="2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11</v>
      </c>
      <c r="P31" s="7">
        <v>0</v>
      </c>
    </row>
    <row r="32" spans="1:16" ht="15.75" x14ac:dyDescent="0.25">
      <c r="A32" s="9" t="s">
        <v>64</v>
      </c>
      <c r="B32" s="22"/>
      <c r="C32" s="2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12</v>
      </c>
      <c r="P32" s="8"/>
    </row>
    <row r="33" spans="1:16" ht="15.75" x14ac:dyDescent="0.25">
      <c r="A33" s="9" t="s">
        <v>65</v>
      </c>
      <c r="B33" s="22"/>
      <c r="C33" s="2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13</v>
      </c>
      <c r="P33" s="8"/>
    </row>
    <row r="34" spans="1:16" ht="15.75" x14ac:dyDescent="0.25">
      <c r="A34" s="9" t="s">
        <v>580</v>
      </c>
      <c r="B34" s="22"/>
      <c r="C34" s="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v>14</v>
      </c>
      <c r="P34" s="7">
        <v>0</v>
      </c>
    </row>
    <row r="35" spans="1:16" ht="15.75" x14ac:dyDescent="0.25">
      <c r="A35" s="9" t="s">
        <v>581</v>
      </c>
      <c r="B35" s="22"/>
      <c r="C35" s="2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v>15</v>
      </c>
      <c r="P35" s="7">
        <v>0</v>
      </c>
    </row>
    <row r="36" spans="1:16" ht="15.75" x14ac:dyDescent="0.25">
      <c r="A36" s="9" t="s">
        <v>66</v>
      </c>
      <c r="B36" s="23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v>16</v>
      </c>
      <c r="P36" s="8"/>
    </row>
    <row r="37" spans="1:16" ht="15.75" x14ac:dyDescent="0.25">
      <c r="A37" s="9" t="s">
        <v>582</v>
      </c>
      <c r="B37" s="22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17</v>
      </c>
      <c r="P37" s="8"/>
    </row>
    <row r="38" spans="1:16" ht="15.75" x14ac:dyDescent="0.25">
      <c r="A38" s="9" t="s">
        <v>583</v>
      </c>
      <c r="B38" s="22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18</v>
      </c>
      <c r="P38" s="7"/>
    </row>
    <row r="39" spans="1:16" ht="15.75" x14ac:dyDescent="0.25">
      <c r="A39" s="9" t="s">
        <v>584</v>
      </c>
      <c r="B39" s="23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19</v>
      </c>
      <c r="P39" s="7"/>
    </row>
    <row r="40" spans="1:16" ht="25.5" x14ac:dyDescent="0.25">
      <c r="A40" s="9" t="s">
        <v>67</v>
      </c>
      <c r="B40" s="23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20</v>
      </c>
      <c r="P40" s="8"/>
    </row>
    <row r="41" spans="1:16" ht="15.75" x14ac:dyDescent="0.25">
      <c r="A41" s="9" t="s">
        <v>68</v>
      </c>
      <c r="B41" s="22"/>
      <c r="C41" s="2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8"/>
    </row>
    <row r="42" spans="1:16" ht="25.5" x14ac:dyDescent="0.25">
      <c r="A42" s="9" t="s">
        <v>585</v>
      </c>
      <c r="B42" s="23"/>
      <c r="C42" s="2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22</v>
      </c>
      <c r="P42" s="7">
        <v>0</v>
      </c>
    </row>
    <row r="43" spans="1:16" ht="15.75" x14ac:dyDescent="0.25">
      <c r="A43" s="9" t="s">
        <v>586</v>
      </c>
      <c r="B43" s="23"/>
      <c r="C43" s="2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v>23</v>
      </c>
      <c r="P43" s="7"/>
    </row>
    <row r="44" spans="1:16" ht="15.75" x14ac:dyDescent="0.25">
      <c r="A44" s="9" t="s">
        <v>587</v>
      </c>
      <c r="B44" s="22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v>24</v>
      </c>
      <c r="P44" s="7">
        <v>0</v>
      </c>
    </row>
    <row r="45" spans="1:16" ht="15.75" x14ac:dyDescent="0.25">
      <c r="A45" s="9" t="s">
        <v>586</v>
      </c>
      <c r="B45" s="23"/>
      <c r="C45" s="2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25</v>
      </c>
      <c r="P45" s="8"/>
    </row>
    <row r="46" spans="1:16" ht="15.75" x14ac:dyDescent="0.25">
      <c r="A46" s="9" t="s">
        <v>588</v>
      </c>
      <c r="B46" s="22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26</v>
      </c>
      <c r="P46" s="7">
        <v>0</v>
      </c>
    </row>
    <row r="47" spans="1:16" ht="25.5" x14ac:dyDescent="0.25">
      <c r="A47" s="9" t="s">
        <v>589</v>
      </c>
      <c r="B47" s="23"/>
      <c r="C47" s="2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27</v>
      </c>
      <c r="P47" s="7">
        <v>0</v>
      </c>
    </row>
    <row r="48" spans="1:16" ht="15.75" x14ac:dyDescent="0.25">
      <c r="A48" s="9" t="s">
        <v>590</v>
      </c>
      <c r="B48" s="22"/>
      <c r="C48" s="2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28</v>
      </c>
      <c r="P48" s="7">
        <v>0</v>
      </c>
    </row>
    <row r="49" spans="1:16" ht="15.75" x14ac:dyDescent="0.25">
      <c r="A49" s="9" t="s">
        <v>591</v>
      </c>
      <c r="B49" s="23"/>
      <c r="C49" s="2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29</v>
      </c>
      <c r="P49" s="7">
        <v>0</v>
      </c>
    </row>
    <row r="50" spans="1:16" ht="15.75" x14ac:dyDescent="0.25">
      <c r="A50" s="9" t="s">
        <v>69</v>
      </c>
      <c r="B50" s="23"/>
      <c r="C50" s="2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30</v>
      </c>
      <c r="P50" s="8"/>
    </row>
    <row r="51" spans="1:16" ht="25.5" x14ac:dyDescent="0.25">
      <c r="A51" s="9" t="s">
        <v>116</v>
      </c>
      <c r="B51" s="22"/>
      <c r="C51" s="2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31</v>
      </c>
      <c r="P51" s="8"/>
    </row>
    <row r="52" spans="1:16" ht="15.75" x14ac:dyDescent="0.25">
      <c r="A52" s="9" t="s">
        <v>592</v>
      </c>
      <c r="B52" s="22"/>
      <c r="C52" s="2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32</v>
      </c>
      <c r="P52" s="7"/>
    </row>
    <row r="53" spans="1:16" ht="25.5" x14ac:dyDescent="0.25">
      <c r="A53" s="9" t="s">
        <v>70</v>
      </c>
      <c r="B53" s="22"/>
      <c r="C53" s="2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33</v>
      </c>
      <c r="P53" s="8"/>
    </row>
    <row r="54" spans="1:16" ht="25.5" x14ac:dyDescent="0.25">
      <c r="A54" s="9" t="s">
        <v>71</v>
      </c>
      <c r="B54" s="23"/>
      <c r="C54" s="2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34</v>
      </c>
      <c r="P54" s="7"/>
    </row>
    <row r="55" spans="1:16" ht="15.75" x14ac:dyDescent="0.25">
      <c r="A55" s="9" t="s">
        <v>593</v>
      </c>
      <c r="B55" s="23"/>
      <c r="C55" s="2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v>35</v>
      </c>
      <c r="P55" s="7"/>
    </row>
    <row r="56" spans="1:16" ht="15.75" x14ac:dyDescent="0.25">
      <c r="A56" s="9" t="s">
        <v>72</v>
      </c>
      <c r="B56" s="22"/>
      <c r="C56" s="2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v>36</v>
      </c>
      <c r="P56" s="7"/>
    </row>
    <row r="57" spans="1:16" ht="25.5" x14ac:dyDescent="0.25">
      <c r="A57" s="9" t="s">
        <v>594</v>
      </c>
      <c r="B57" s="22"/>
      <c r="C57" s="2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37</v>
      </c>
      <c r="P57" s="8"/>
    </row>
    <row r="58" spans="1:16" ht="15.75" x14ac:dyDescent="0.25">
      <c r="A58" s="9" t="s">
        <v>595</v>
      </c>
      <c r="B58" s="22"/>
      <c r="C58" s="2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v>38</v>
      </c>
      <c r="P58" s="8"/>
    </row>
    <row r="59" spans="1:16" ht="15.75" x14ac:dyDescent="0.25">
      <c r="A59" s="9" t="s">
        <v>73</v>
      </c>
      <c r="B59" s="22"/>
      <c r="C59" s="2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39</v>
      </c>
      <c r="P59" s="8"/>
    </row>
    <row r="60" spans="1:16" ht="25.5" x14ac:dyDescent="0.25">
      <c r="A60" s="9" t="s">
        <v>74</v>
      </c>
      <c r="B60" s="22"/>
      <c r="C60" s="2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v>40</v>
      </c>
      <c r="P60" s="8"/>
    </row>
    <row r="61" spans="1:16" ht="15.75" x14ac:dyDescent="0.25">
      <c r="A61" s="9" t="s">
        <v>75</v>
      </c>
      <c r="B61" s="22"/>
      <c r="C61" s="2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41</v>
      </c>
      <c r="P61" s="8"/>
    </row>
    <row r="62" spans="1:16" ht="25.5" x14ac:dyDescent="0.25">
      <c r="A62" s="9" t="s">
        <v>76</v>
      </c>
      <c r="B62" s="22"/>
      <c r="C62" s="2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42</v>
      </c>
      <c r="P62" s="8"/>
    </row>
    <row r="63" spans="1:16" ht="15.75" x14ac:dyDescent="0.25">
      <c r="A63" s="9" t="s">
        <v>596</v>
      </c>
      <c r="B63" s="22"/>
      <c r="C63" s="2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v>43</v>
      </c>
      <c r="P63" s="7">
        <v>0</v>
      </c>
    </row>
    <row r="64" spans="1:16" ht="25.5" x14ac:dyDescent="0.25">
      <c r="A64" s="9" t="s">
        <v>597</v>
      </c>
      <c r="B64" s="22"/>
      <c r="C64" s="2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v>44</v>
      </c>
      <c r="P64" s="7">
        <v>0</v>
      </c>
    </row>
    <row r="65" spans="1:16" ht="15.75" x14ac:dyDescent="0.25">
      <c r="A65" s="9" t="s">
        <v>598</v>
      </c>
      <c r="B65" s="22"/>
      <c r="C65" s="2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45</v>
      </c>
      <c r="P65" s="7">
        <v>0</v>
      </c>
    </row>
    <row r="66" spans="1:16" ht="15.75" x14ac:dyDescent="0.25">
      <c r="A66" s="9" t="s">
        <v>599</v>
      </c>
      <c r="B66" s="22"/>
      <c r="C66" s="2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46</v>
      </c>
      <c r="P66" s="7">
        <v>0</v>
      </c>
    </row>
    <row r="67" spans="1:16" ht="25.5" x14ac:dyDescent="0.25">
      <c r="A67" s="9" t="s">
        <v>77</v>
      </c>
      <c r="B67" s="22"/>
      <c r="C67" s="2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47</v>
      </c>
      <c r="P67" s="7">
        <v>0</v>
      </c>
    </row>
    <row r="68" spans="1:16" ht="15.75" x14ac:dyDescent="0.25">
      <c r="A68" s="9" t="s">
        <v>78</v>
      </c>
      <c r="B68" s="22"/>
      <c r="C68" s="2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48</v>
      </c>
      <c r="P68" s="7">
        <v>0</v>
      </c>
    </row>
    <row r="69" spans="1:16" ht="15.75" x14ac:dyDescent="0.25">
      <c r="A69" s="9" t="s">
        <v>79</v>
      </c>
      <c r="B69" s="22"/>
      <c r="C69" s="2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49</v>
      </c>
      <c r="P69" s="7">
        <v>0</v>
      </c>
    </row>
    <row r="70" spans="1:16" ht="15.75" x14ac:dyDescent="0.25">
      <c r="A70" s="9" t="s">
        <v>80</v>
      </c>
      <c r="B70" s="22"/>
      <c r="C70" s="2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50</v>
      </c>
      <c r="P70" s="7">
        <v>0</v>
      </c>
    </row>
    <row r="71" spans="1:16" ht="15.75" x14ac:dyDescent="0.25">
      <c r="A71" s="9" t="s">
        <v>81</v>
      </c>
      <c r="B71" s="22"/>
      <c r="C71" s="2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51</v>
      </c>
      <c r="P71" s="8"/>
    </row>
    <row r="72" spans="1:16" ht="25.5" x14ac:dyDescent="0.25">
      <c r="A72" s="9" t="s">
        <v>82</v>
      </c>
      <c r="B72" s="22"/>
      <c r="C72" s="2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v>52</v>
      </c>
      <c r="P72" s="8"/>
    </row>
    <row r="73" spans="1:16" ht="15.75" x14ac:dyDescent="0.25">
      <c r="A73" s="9" t="s">
        <v>600</v>
      </c>
      <c r="B73" s="22"/>
      <c r="C73" s="2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v>53</v>
      </c>
      <c r="P73" s="7">
        <v>0</v>
      </c>
    </row>
    <row r="74" spans="1:16" ht="15.75" x14ac:dyDescent="0.25">
      <c r="A74" s="9" t="s">
        <v>601</v>
      </c>
      <c r="B74" s="22"/>
      <c r="C74" s="2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54</v>
      </c>
      <c r="P74" s="7">
        <v>0</v>
      </c>
    </row>
    <row r="75" spans="1:16" ht="15.75" x14ac:dyDescent="0.25">
      <c r="A75" s="9" t="s">
        <v>83</v>
      </c>
      <c r="B75" s="22"/>
      <c r="C75" s="2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55</v>
      </c>
      <c r="P75" s="7">
        <v>0</v>
      </c>
    </row>
    <row r="76" spans="1:16" ht="15.75" x14ac:dyDescent="0.25">
      <c r="A76" s="9" t="s">
        <v>602</v>
      </c>
      <c r="B76" s="22"/>
      <c r="C76" s="2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56</v>
      </c>
      <c r="P76" s="7">
        <v>0</v>
      </c>
    </row>
    <row r="77" spans="1:16" ht="25.5" x14ac:dyDescent="0.25">
      <c r="A77" s="9" t="s">
        <v>84</v>
      </c>
      <c r="B77" s="22"/>
      <c r="C77" s="2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57</v>
      </c>
      <c r="P77" s="7">
        <v>0</v>
      </c>
    </row>
    <row r="78" spans="1:16" ht="15.75" x14ac:dyDescent="0.25">
      <c r="A78" s="9" t="s">
        <v>603</v>
      </c>
      <c r="B78" s="22"/>
      <c r="C78" s="2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58</v>
      </c>
      <c r="P78" s="7">
        <v>0</v>
      </c>
    </row>
    <row r="79" spans="1:16" ht="15.75" x14ac:dyDescent="0.25">
      <c r="A79" s="9" t="s">
        <v>604</v>
      </c>
      <c r="B79" s="22"/>
      <c r="C79" s="2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v>59</v>
      </c>
      <c r="P79" s="7">
        <v>0</v>
      </c>
    </row>
    <row r="80" spans="1:16" ht="15.75" x14ac:dyDescent="0.25">
      <c r="A80" s="9" t="s">
        <v>605</v>
      </c>
      <c r="B80" s="22"/>
      <c r="C80" s="2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60</v>
      </c>
      <c r="P80" s="7">
        <v>0</v>
      </c>
    </row>
    <row r="81" spans="1:16" ht="15.75" x14ac:dyDescent="0.25">
      <c r="A81" s="61" t="s">
        <v>85</v>
      </c>
      <c r="B81" s="22"/>
      <c r="C81" s="2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61</v>
      </c>
      <c r="P81" s="8"/>
    </row>
    <row r="82" spans="1:16" ht="15.75" x14ac:dyDescent="0.25">
      <c r="A82" s="9" t="s">
        <v>117</v>
      </c>
      <c r="B82" s="22"/>
      <c r="C82" s="2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62</v>
      </c>
      <c r="P82" s="8"/>
    </row>
    <row r="83" spans="1:16" ht="15.75" x14ac:dyDescent="0.25">
      <c r="A83" s="9" t="s">
        <v>606</v>
      </c>
      <c r="B83" s="22"/>
      <c r="C83" s="2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63</v>
      </c>
      <c r="P83" s="7">
        <v>0</v>
      </c>
    </row>
    <row r="84" spans="1:16" ht="15.75" x14ac:dyDescent="0.25">
      <c r="A84" s="9" t="s">
        <v>607</v>
      </c>
      <c r="B84" s="22"/>
      <c r="C84" s="2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64</v>
      </c>
      <c r="P84" s="7">
        <v>0</v>
      </c>
    </row>
    <row r="85" spans="1:16" ht="15.75" x14ac:dyDescent="0.25">
      <c r="A85" s="9" t="s">
        <v>86</v>
      </c>
      <c r="B85" s="22"/>
      <c r="C85" s="2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v>65</v>
      </c>
      <c r="P85" s="7">
        <v>0</v>
      </c>
    </row>
    <row r="86" spans="1:16" ht="15.75" hidden="1" customHeight="1" x14ac:dyDescent="0.25">
      <c r="A86" s="9" t="s">
        <v>121</v>
      </c>
      <c r="B86" s="22"/>
      <c r="C86" s="2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66</v>
      </c>
      <c r="P86" s="7">
        <v>0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3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75.83203125" customWidth="1"/>
    <col min="2" max="14" width="2.83203125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24" customFormat="1" ht="39.950000000000003" customHeight="1" x14ac:dyDescent="0.25">
      <c r="A17" s="143" t="s">
        <v>89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x14ac:dyDescent="0.2">
      <c r="A18" s="136" t="s">
        <v>616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25.5" x14ac:dyDescent="0.2">
      <c r="A19" s="4" t="s">
        <v>517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492</v>
      </c>
      <c r="P19" s="4" t="s">
        <v>109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608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>
        <v>1</v>
      </c>
      <c r="P21" s="8"/>
    </row>
    <row r="22" spans="1:16" ht="15.75" x14ac:dyDescent="0.25">
      <c r="A22" s="5" t="s">
        <v>609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>
        <v>2</v>
      </c>
      <c r="P22" s="8"/>
    </row>
    <row r="23" spans="1:16" ht="15.75" x14ac:dyDescent="0.25">
      <c r="A23" s="5" t="s">
        <v>610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>
        <v>3</v>
      </c>
      <c r="P23" s="8"/>
    </row>
    <row r="24" spans="1:16" ht="25.5" x14ac:dyDescent="0.25">
      <c r="A24" s="9" t="s">
        <v>611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8"/>
    </row>
    <row r="25" spans="1:16" ht="15.75" x14ac:dyDescent="0.25">
      <c r="A25" s="9" t="s">
        <v>612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8"/>
    </row>
    <row r="26" spans="1:16" ht="15.75" x14ac:dyDescent="0.25">
      <c r="A26" s="9" t="s">
        <v>613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">
        <v>6</v>
      </c>
      <c r="P26" s="8"/>
    </row>
    <row r="27" spans="1:16" ht="15.75" x14ac:dyDescent="0.25">
      <c r="A27" s="9" t="s">
        <v>614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6">
        <v>7</v>
      </c>
      <c r="P27" s="8"/>
    </row>
    <row r="28" spans="1:16" ht="15.75" x14ac:dyDescent="0.25">
      <c r="A28" s="9" t="s">
        <v>615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6">
        <v>8</v>
      </c>
      <c r="P28" s="8"/>
    </row>
    <row r="29" spans="1:16" ht="15.75" x14ac:dyDescent="0.25">
      <c r="A29" s="9" t="s">
        <v>88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>
        <v>9</v>
      </c>
      <c r="P29" s="8"/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59055118110236227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43"/>
  <sheetViews>
    <sheetView showGridLines="0" topLeftCell="A17" workbookViewId="0">
      <selection activeCell="P21" sqref="P21"/>
    </sheetView>
  </sheetViews>
  <sheetFormatPr defaultRowHeight="12.75" x14ac:dyDescent="0.2"/>
  <cols>
    <col min="1" max="1" width="65.83203125" customWidth="1"/>
    <col min="2" max="14" width="2.83203125" hidden="1" customWidth="1"/>
    <col min="15" max="15" width="7.5" bestFit="1" customWidth="1"/>
    <col min="16" max="17" width="17.83203125" customWidth="1"/>
    <col min="18" max="18" width="5.83203125" customWidth="1"/>
    <col min="19" max="21" width="10.83203125" customWidth="1"/>
    <col min="22" max="22" width="5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s="24" customFormat="1" ht="50.1" customHeight="1" x14ac:dyDescent="0.25">
      <c r="A17" s="143" t="s">
        <v>90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 x14ac:dyDescent="0.2">
      <c r="A18" s="136" t="s">
        <v>616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63.75" x14ac:dyDescent="0.2">
      <c r="A19" s="4" t="s">
        <v>517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492</v>
      </c>
      <c r="P19" s="4" t="s">
        <v>617</v>
      </c>
      <c r="Q19" s="4" t="s">
        <v>5</v>
      </c>
    </row>
    <row r="20" spans="1:17" x14ac:dyDescent="0.2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5">
        <v>4</v>
      </c>
    </row>
    <row r="21" spans="1:17" ht="15.75" x14ac:dyDescent="0.25">
      <c r="A21" s="27" t="s">
        <v>118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6">
        <v>1</v>
      </c>
      <c r="P21" s="8"/>
      <c r="Q21" s="8"/>
    </row>
    <row r="22" spans="1:17" ht="15.75" x14ac:dyDescent="0.25">
      <c r="A22" s="27" t="s">
        <v>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6">
        <v>2</v>
      </c>
      <c r="P22" s="8"/>
      <c r="Q22" s="8"/>
    </row>
    <row r="23" spans="1:17" ht="15.75" x14ac:dyDescent="0.25">
      <c r="A23" s="27" t="s">
        <v>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>
        <v>3</v>
      </c>
      <c r="P23" s="8"/>
      <c r="Q23" s="8"/>
    </row>
    <row r="24" spans="1:17" ht="25.5" x14ac:dyDescent="0.25">
      <c r="A24" s="28" t="s">
        <v>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6">
        <v>4</v>
      </c>
      <c r="P24" s="8"/>
      <c r="Q24" s="8"/>
    </row>
    <row r="25" spans="1:17" ht="15.75" x14ac:dyDescent="0.25">
      <c r="A25" s="28" t="s">
        <v>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6">
        <v>5</v>
      </c>
      <c r="P25" s="8"/>
      <c r="Q25" s="8"/>
    </row>
    <row r="26" spans="1:17" ht="15.75" x14ac:dyDescent="0.25">
      <c r="A26" s="28" t="s">
        <v>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6">
        <v>6</v>
      </c>
      <c r="P26" s="8"/>
      <c r="Q26" s="8"/>
    </row>
    <row r="27" spans="1:17" ht="15.75" x14ac:dyDescent="0.25">
      <c r="A27" s="28" t="s">
        <v>10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6">
        <v>7</v>
      </c>
      <c r="P27" s="8"/>
      <c r="Q27" s="8"/>
    </row>
    <row r="28" spans="1:17" ht="15.75" x14ac:dyDescent="0.25">
      <c r="A28" s="28" t="s">
        <v>11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6">
        <v>8</v>
      </c>
      <c r="P28" s="8"/>
      <c r="Q28" s="8"/>
    </row>
    <row r="29" spans="1:17" ht="15.75" x14ac:dyDescent="0.25">
      <c r="A29" s="27" t="s">
        <v>12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6">
        <v>9</v>
      </c>
      <c r="P29" s="8"/>
      <c r="Q29" s="8"/>
    </row>
    <row r="30" spans="1:17" ht="15.75" x14ac:dyDescent="0.25">
      <c r="A30" s="27" t="s">
        <v>13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5">
        <v>10</v>
      </c>
      <c r="P30" s="8"/>
      <c r="Q30" s="8"/>
    </row>
    <row r="31" spans="1:17" ht="15.75" x14ac:dyDescent="0.25">
      <c r="A31" s="27" t="s">
        <v>1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5">
        <v>11</v>
      </c>
      <c r="P31" s="8"/>
      <c r="Q31" s="8"/>
    </row>
    <row r="32" spans="1:17" ht="15.75" x14ac:dyDescent="0.25">
      <c r="A32" s="27" t="s">
        <v>14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5">
        <v>12</v>
      </c>
      <c r="P32" s="8"/>
      <c r="Q32" s="8"/>
    </row>
    <row r="33" spans="1:17" ht="15.75" x14ac:dyDescent="0.25">
      <c r="A33" s="27" t="s">
        <v>15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5">
        <v>13</v>
      </c>
      <c r="P33" s="8"/>
      <c r="Q33" s="8"/>
    </row>
    <row r="34" spans="1:17" ht="15.75" x14ac:dyDescent="0.25">
      <c r="A34" s="27" t="s">
        <v>16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5">
        <v>14</v>
      </c>
      <c r="P34" s="8"/>
      <c r="Q34" s="8"/>
    </row>
    <row r="35" spans="1:17" ht="15.75" x14ac:dyDescent="0.25">
      <c r="A35" s="27" t="s">
        <v>17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5">
        <v>15</v>
      </c>
      <c r="P35" s="8"/>
      <c r="Q35" s="8"/>
    </row>
    <row r="36" spans="1:17" ht="15.75" x14ac:dyDescent="0.25">
      <c r="A36" s="27" t="s">
        <v>18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5">
        <v>16</v>
      </c>
      <c r="P36" s="8"/>
      <c r="Q36" s="8"/>
    </row>
    <row r="37" spans="1:17" ht="15.75" x14ac:dyDescent="0.25">
      <c r="A37" s="27" t="s">
        <v>19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5">
        <v>17</v>
      </c>
      <c r="P37" s="8"/>
      <c r="Q37" s="8"/>
    </row>
    <row r="38" spans="1:17" ht="15.75" x14ac:dyDescent="0.25">
      <c r="A38" s="27" t="s">
        <v>2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5">
        <v>18</v>
      </c>
      <c r="P38" s="8"/>
      <c r="Q38" s="8"/>
    </row>
    <row r="39" spans="1:17" ht="15.75" x14ac:dyDescent="0.25">
      <c r="A39" s="27" t="s">
        <v>3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5">
        <v>19</v>
      </c>
      <c r="P39" s="8"/>
      <c r="Q39" s="8"/>
    </row>
    <row r="40" spans="1:17" ht="15.75" x14ac:dyDescent="0.25">
      <c r="A40" s="27" t="s">
        <v>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5">
        <v>20</v>
      </c>
      <c r="P40" s="8"/>
      <c r="Q40" s="8"/>
    </row>
    <row r="43" spans="1:17" s="12" customFormat="1" x14ac:dyDescent="0.2"/>
  </sheetData>
  <sheetProtection password="E2BC" sheet="1" objects="1" scenarios="1" selectLockedCells="1"/>
  <mergeCells count="2">
    <mergeCell ref="A17:Q17"/>
    <mergeCell ref="A18:Q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87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35</vt:i4>
      </vt:variant>
    </vt:vector>
  </HeadingPairs>
  <TitlesOfParts>
    <vt:vector size="49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Флак</vt:lpstr>
      <vt:lpstr>Spravochnik</vt:lpstr>
      <vt:lpstr>rezerv</vt:lpstr>
      <vt:lpstr>Data_Adr</vt:lpstr>
      <vt:lpstr>data_r_1</vt:lpstr>
      <vt:lpstr>data_r_10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T_Check</vt:lpstr>
      <vt:lpstr>Verificationcheck</vt:lpstr>
      <vt:lpstr>Year</vt:lpstr>
      <vt:lpstr>'Раздел 5'!Заголовки_для_печати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2011-12-26T13:47:56Z</cp:lastPrinted>
  <dcterms:created xsi:type="dcterms:W3CDTF">2009-10-26T12:03:44Z</dcterms:created>
  <dcterms:modified xsi:type="dcterms:W3CDTF">2021-01-11T10:00:11Z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17.01.001.58.26.368</vt:lpwstr>
  </property>
</Properties>
</file>